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lteireland.sharepoint.com/sites/PR-Covid-19IndustryResponseTeam/Shared Documents/Digital Web and Social/Digital Web and Social 2022/17. Financial Planning (New July 2022)/2. Meeting with the Bank/2. Meeting with the Bank/Loan Model/Updated loan model 15.2.22/"/>
    </mc:Choice>
  </mc:AlternateContent>
  <xr:revisionPtr revIDLastSave="0" documentId="8_{3A234CA0-A52B-4798-ACDD-9D9E54FBB4D1}" xr6:coauthVersionLast="47" xr6:coauthVersionMax="47" xr10:uidLastSave="{00000000-0000-0000-0000-000000000000}"/>
  <bookViews>
    <workbookView xWindow="-120" yWindow="-120" windowWidth="20730" windowHeight="11160" xr2:uid="{F2F2A9A4-1FA3-49B6-997A-ACFEFA516EF2}"/>
  </bookViews>
  <sheets>
    <sheet name="Simple Loan Model" sheetId="1" r:id="rId1"/>
    <sheet name="Simple Loan Model Exampl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H15" i="1"/>
  <c r="H15" i="2"/>
  <c r="C9" i="2"/>
  <c r="C9" i="1"/>
  <c r="I13" i="1" l="1"/>
  <c r="I13" i="2" l="1"/>
  <c r="J13" i="1"/>
  <c r="I15" i="1"/>
  <c r="I15" i="2" l="1"/>
  <c r="J13" i="2"/>
  <c r="J15" i="1"/>
  <c r="K13" i="1"/>
  <c r="J15" i="2" l="1"/>
  <c r="K13" i="2"/>
  <c r="K15" i="1"/>
  <c r="L13" i="1"/>
  <c r="K15" i="2" l="1"/>
  <c r="L13" i="2"/>
  <c r="M13" i="1"/>
  <c r="L15" i="1"/>
  <c r="M13" i="2" l="1"/>
  <c r="L15" i="2"/>
  <c r="M15" i="1"/>
  <c r="N13" i="1"/>
  <c r="N13" i="2" l="1"/>
  <c r="M15" i="2"/>
  <c r="O13" i="1"/>
  <c r="N15" i="1"/>
  <c r="O13" i="2" l="1"/>
  <c r="N15" i="2"/>
  <c r="O15" i="1"/>
  <c r="P13" i="1"/>
  <c r="P13" i="2" l="1"/>
  <c r="O15" i="2"/>
  <c r="P15" i="1"/>
  <c r="Q13" i="1"/>
  <c r="H16" i="2" l="1"/>
  <c r="H17" i="2" s="1"/>
  <c r="P15" i="2"/>
  <c r="Q13" i="2"/>
  <c r="R13" i="1"/>
  <c r="Q15" i="1"/>
  <c r="C14" i="2" l="1"/>
  <c r="Q15" i="2"/>
  <c r="R13" i="2"/>
  <c r="R15" i="1"/>
  <c r="S13" i="1"/>
  <c r="R15" i="2" l="1"/>
  <c r="S13" i="2"/>
  <c r="H18" i="2"/>
  <c r="H19" i="2" s="1"/>
  <c r="I14" i="2" s="1"/>
  <c r="S15" i="1"/>
  <c r="T13" i="1"/>
  <c r="I16" i="2" l="1"/>
  <c r="S15" i="2"/>
  <c r="T13" i="2"/>
  <c r="H16" i="1"/>
  <c r="U13" i="1"/>
  <c r="T15" i="1"/>
  <c r="U13" i="2" l="1"/>
  <c r="T15" i="2"/>
  <c r="I17" i="2"/>
  <c r="H17" i="1"/>
  <c r="U15" i="1"/>
  <c r="V13" i="1"/>
  <c r="I18" i="2" l="1"/>
  <c r="V13" i="2"/>
  <c r="U15" i="2"/>
  <c r="H18" i="1"/>
  <c r="H19" i="1" s="1"/>
  <c r="I14" i="1" s="1"/>
  <c r="I16" i="1" s="1"/>
  <c r="W13" i="1"/>
  <c r="V15" i="1"/>
  <c r="W13" i="2" l="1"/>
  <c r="V15" i="2"/>
  <c r="I19" i="2"/>
  <c r="J14" i="2" s="1"/>
  <c r="W15" i="1"/>
  <c r="X13" i="1"/>
  <c r="I17" i="1"/>
  <c r="J16" i="2" l="1"/>
  <c r="X13" i="2"/>
  <c r="W15" i="2"/>
  <c r="I18" i="1"/>
  <c r="I19" i="1" s="1"/>
  <c r="J14" i="1" s="1"/>
  <c r="X15" i="1"/>
  <c r="Y13" i="1"/>
  <c r="Y13" i="2" l="1"/>
  <c r="X15" i="2"/>
  <c r="J17" i="2"/>
  <c r="J16" i="1"/>
  <c r="Z13" i="1"/>
  <c r="Y15" i="1"/>
  <c r="J18" i="2" l="1"/>
  <c r="Y15" i="2"/>
  <c r="Z13" i="2"/>
  <c r="J17" i="1"/>
  <c r="Z15" i="1"/>
  <c r="AA13" i="1"/>
  <c r="Z15" i="2" l="1"/>
  <c r="AA13" i="2"/>
  <c r="J19" i="2"/>
  <c r="K14" i="2" s="1"/>
  <c r="AA15" i="1"/>
  <c r="AB13" i="1"/>
  <c r="J18" i="1"/>
  <c r="AA15" i="2" l="1"/>
  <c r="AB13" i="2"/>
  <c r="K16" i="2"/>
  <c r="J19" i="1"/>
  <c r="K14" i="1" s="1"/>
  <c r="AC13" i="1"/>
  <c r="AB15" i="1"/>
  <c r="K17" i="2" l="1"/>
  <c r="AC13" i="2"/>
  <c r="AB15" i="2"/>
  <c r="AC15" i="1"/>
  <c r="AD13" i="1"/>
  <c r="K16" i="1"/>
  <c r="AD13" i="2" l="1"/>
  <c r="AC15" i="2"/>
  <c r="K18" i="2"/>
  <c r="AE13" i="1"/>
  <c r="AD15" i="1"/>
  <c r="K17" i="1"/>
  <c r="AE13" i="2" l="1"/>
  <c r="AD15" i="2"/>
  <c r="K19" i="2"/>
  <c r="L14" i="2" s="1"/>
  <c r="K18" i="1"/>
  <c r="AE15" i="1"/>
  <c r="AF13" i="1"/>
  <c r="L16" i="2" l="1"/>
  <c r="AF13" i="2"/>
  <c r="AE15" i="2"/>
  <c r="AF15" i="1"/>
  <c r="AG13" i="1"/>
  <c r="K19" i="1"/>
  <c r="L14" i="1" s="1"/>
  <c r="AF15" i="2" l="1"/>
  <c r="AG13" i="2"/>
  <c r="L17" i="2"/>
  <c r="L16" i="1"/>
  <c r="AH13" i="1"/>
  <c r="AG15" i="1"/>
  <c r="L18" i="2" l="1"/>
  <c r="L19" i="2" s="1"/>
  <c r="M14" i="2" s="1"/>
  <c r="AG15" i="2"/>
  <c r="AH13" i="2"/>
  <c r="L17" i="1"/>
  <c r="AH15" i="1"/>
  <c r="AI13" i="1"/>
  <c r="AH15" i="2" l="1"/>
  <c r="AI13" i="2"/>
  <c r="M16" i="2"/>
  <c r="M17" i="2" s="1"/>
  <c r="M18" i="2" s="1"/>
  <c r="AI15" i="1"/>
  <c r="AJ13" i="1"/>
  <c r="L18" i="1"/>
  <c r="L19" i="1" s="1"/>
  <c r="M14" i="1" s="1"/>
  <c r="M19" i="2" l="1"/>
  <c r="N14" i="2" s="1"/>
  <c r="AI15" i="2"/>
  <c r="AJ13" i="2"/>
  <c r="M16" i="1"/>
  <c r="M17" i="1" s="1"/>
  <c r="AK13" i="1"/>
  <c r="AJ15" i="1"/>
  <c r="AK13" i="2" l="1"/>
  <c r="AJ15" i="2"/>
  <c r="N16" i="2"/>
  <c r="N17" i="2" s="1"/>
  <c r="N18" i="2" s="1"/>
  <c r="AK15" i="1"/>
  <c r="AL13" i="1"/>
  <c r="M18" i="1"/>
  <c r="M19" i="1" s="1"/>
  <c r="N14" i="1" s="1"/>
  <c r="N19" i="2" l="1"/>
  <c r="O14" i="2" s="1"/>
  <c r="AL13" i="2"/>
  <c r="AK15" i="2"/>
  <c r="N16" i="1"/>
  <c r="N17" i="1" s="1"/>
  <c r="AM13" i="1"/>
  <c r="AL15" i="1"/>
  <c r="AM13" i="2" l="1"/>
  <c r="AL15" i="2"/>
  <c r="O16" i="2"/>
  <c r="O17" i="2" s="1"/>
  <c r="O18" i="2" s="1"/>
  <c r="AM15" i="1"/>
  <c r="AN13" i="1"/>
  <c r="N18" i="1"/>
  <c r="O19" i="2" l="1"/>
  <c r="P14" i="2" s="1"/>
  <c r="AN13" i="2"/>
  <c r="AM15" i="2"/>
  <c r="N19" i="1"/>
  <c r="O14" i="1" s="1"/>
  <c r="AN15" i="1"/>
  <c r="AO13" i="1"/>
  <c r="AO13" i="2" l="1"/>
  <c r="AN15" i="2"/>
  <c r="P16" i="2"/>
  <c r="P17" i="2" s="1"/>
  <c r="P18" i="2" s="1"/>
  <c r="P19" i="2" s="1"/>
  <c r="Q14" i="2" s="1"/>
  <c r="AP13" i="1"/>
  <c r="AO15" i="1"/>
  <c r="O16" i="1"/>
  <c r="O17" i="1" s="1"/>
  <c r="Q16" i="2" l="1"/>
  <c r="Q17" i="2" s="1"/>
  <c r="Q18" i="2" s="1"/>
  <c r="AO15" i="2"/>
  <c r="AP13" i="2"/>
  <c r="O18" i="1"/>
  <c r="O19" i="1" s="1"/>
  <c r="P14" i="1" s="1"/>
  <c r="AP15" i="1"/>
  <c r="AQ13" i="1"/>
  <c r="AP15" i="2" l="1"/>
  <c r="AQ13" i="2"/>
  <c r="Q19" i="2"/>
  <c r="R14" i="2" s="1"/>
  <c r="P16" i="1"/>
  <c r="P17" i="1" s="1"/>
  <c r="AQ15" i="1"/>
  <c r="AR13" i="1"/>
  <c r="AQ15" i="2" l="1"/>
  <c r="AR13" i="2"/>
  <c r="R16" i="2"/>
  <c r="R17" i="2" s="1"/>
  <c r="R18" i="2" s="1"/>
  <c r="AS13" i="1"/>
  <c r="AR15" i="1"/>
  <c r="P18" i="1"/>
  <c r="R19" i="2" l="1"/>
  <c r="S14" i="2" s="1"/>
  <c r="AS13" i="2"/>
  <c r="AR15" i="2"/>
  <c r="P19" i="1"/>
  <c r="Q14" i="1" s="1"/>
  <c r="AS15" i="1"/>
  <c r="AT13" i="1"/>
  <c r="AT13" i="2" l="1"/>
  <c r="AS15" i="2"/>
  <c r="S16" i="2"/>
  <c r="S17" i="2" s="1"/>
  <c r="S18" i="2" s="1"/>
  <c r="AU13" i="1"/>
  <c r="AT15" i="1"/>
  <c r="Q16" i="1"/>
  <c r="Q17" i="1" s="1"/>
  <c r="S19" i="2" l="1"/>
  <c r="T14" i="2" s="1"/>
  <c r="AU13" i="2"/>
  <c r="AT15" i="2"/>
  <c r="Q18" i="1"/>
  <c r="AU15" i="1"/>
  <c r="AV13" i="1"/>
  <c r="AV13" i="2" l="1"/>
  <c r="AU15" i="2"/>
  <c r="T16" i="2"/>
  <c r="AV15" i="1"/>
  <c r="AW13" i="1"/>
  <c r="Q19" i="1"/>
  <c r="R14" i="1" s="1"/>
  <c r="T17" i="2" l="1"/>
  <c r="AV15" i="2"/>
  <c r="AW13" i="2"/>
  <c r="R16" i="1"/>
  <c r="R17" i="1" s="1"/>
  <c r="AX13" i="1"/>
  <c r="AW15" i="1"/>
  <c r="AW15" i="2" l="1"/>
  <c r="AX13" i="2"/>
  <c r="T18" i="2"/>
  <c r="AX15" i="1"/>
  <c r="AY13" i="1"/>
  <c r="R18" i="1"/>
  <c r="R19" i="1" s="1"/>
  <c r="S14" i="1" s="1"/>
  <c r="AX15" i="2" l="1"/>
  <c r="AY13" i="2"/>
  <c r="T19" i="2"/>
  <c r="U14" i="2" s="1"/>
  <c r="S16" i="1"/>
  <c r="S17" i="1" s="1"/>
  <c r="AY15" i="1"/>
  <c r="AZ13" i="1"/>
  <c r="U16" i="2" l="1"/>
  <c r="AY15" i="2"/>
  <c r="AZ13" i="2"/>
  <c r="BA13" i="1"/>
  <c r="AZ15" i="1"/>
  <c r="S18" i="1"/>
  <c r="BA13" i="2" l="1"/>
  <c r="AZ15" i="2"/>
  <c r="U17" i="2"/>
  <c r="S19" i="1"/>
  <c r="T14" i="1" s="1"/>
  <c r="BA15" i="1"/>
  <c r="BB13" i="1"/>
  <c r="U18" i="2" l="1"/>
  <c r="BB13" i="2"/>
  <c r="BA15" i="2"/>
  <c r="BC13" i="1"/>
  <c r="BB15" i="1"/>
  <c r="T16" i="1"/>
  <c r="BC13" i="2" l="1"/>
  <c r="BB15" i="2"/>
  <c r="U19" i="2"/>
  <c r="V14" i="2" s="1"/>
  <c r="BC15" i="1"/>
  <c r="T17" i="1"/>
  <c r="V16" i="2" l="1"/>
  <c r="BC15" i="2"/>
  <c r="T18" i="1"/>
  <c r="T19" i="1" s="1"/>
  <c r="U14" i="1" s="1"/>
  <c r="C15" i="1"/>
  <c r="D15" i="1"/>
  <c r="E15" i="1"/>
  <c r="F15" i="1"/>
  <c r="D15" i="2" l="1"/>
  <c r="E15" i="2"/>
  <c r="F15" i="2"/>
  <c r="V17" i="2"/>
  <c r="U16" i="1"/>
  <c r="V18" i="2" l="1"/>
  <c r="U17" i="1"/>
  <c r="V19" i="2" l="1"/>
  <c r="W14" i="2" s="1"/>
  <c r="U18" i="1"/>
  <c r="U19" i="1" s="1"/>
  <c r="V14" i="1" s="1"/>
  <c r="W16" i="2" l="1"/>
  <c r="V16" i="1"/>
  <c r="W17" i="2" l="1"/>
  <c r="V17" i="1"/>
  <c r="W18" i="2" l="1"/>
  <c r="V18" i="1"/>
  <c r="W19" i="2" l="1"/>
  <c r="X14" i="2" s="1"/>
  <c r="V19" i="1"/>
  <c r="W14" i="1" s="1"/>
  <c r="X16" i="2" l="1"/>
  <c r="W16" i="1"/>
  <c r="X17" i="2" l="1"/>
  <c r="W17" i="1"/>
  <c r="X18" i="2" l="1"/>
  <c r="X19" i="2" s="1"/>
  <c r="Y14" i="2" s="1"/>
  <c r="W18" i="1"/>
  <c r="W19" i="1" s="1"/>
  <c r="X14" i="1" s="1"/>
  <c r="Y16" i="2" l="1"/>
  <c r="Y17" i="2" s="1"/>
  <c r="Y18" i="2" s="1"/>
  <c r="X16" i="1"/>
  <c r="Y19" i="2" l="1"/>
  <c r="Z14" i="2" s="1"/>
  <c r="X17" i="1"/>
  <c r="Z16" i="2" l="1"/>
  <c r="Z17" i="2" s="1"/>
  <c r="Z18" i="2" s="1"/>
  <c r="X18" i="1"/>
  <c r="X19" i="1" s="1"/>
  <c r="Y14" i="1" s="1"/>
  <c r="Z19" i="2" l="1"/>
  <c r="AA14" i="2" s="1"/>
  <c r="Y16" i="1"/>
  <c r="Y17" i="1" s="1"/>
  <c r="Y18" i="1" s="1"/>
  <c r="AA16" i="2" l="1"/>
  <c r="AA17" i="2" s="1"/>
  <c r="AA18" i="2" s="1"/>
  <c r="Y19" i="1"/>
  <c r="Z14" i="1" s="1"/>
  <c r="AA19" i="2" l="1"/>
  <c r="AB14" i="2" s="1"/>
  <c r="Z16" i="1"/>
  <c r="Z17" i="1" s="1"/>
  <c r="Z18" i="1" s="1"/>
  <c r="AB16" i="2" l="1"/>
  <c r="AB17" i="2" s="1"/>
  <c r="AB18" i="2" s="1"/>
  <c r="Z19" i="1"/>
  <c r="AA14" i="1" s="1"/>
  <c r="AB19" i="2" l="1"/>
  <c r="AC14" i="2" s="1"/>
  <c r="AA16" i="1"/>
  <c r="AA17" i="1" s="1"/>
  <c r="AA18" i="1" s="1"/>
  <c r="AC16" i="2" l="1"/>
  <c r="AC17" i="2" s="1"/>
  <c r="AC18" i="2" s="1"/>
  <c r="AA19" i="1"/>
  <c r="AB14" i="1" s="1"/>
  <c r="AC19" i="2" l="1"/>
  <c r="AD14" i="2" s="1"/>
  <c r="AB16" i="1"/>
  <c r="AB17" i="1" s="1"/>
  <c r="AB18" i="1" s="1"/>
  <c r="AD16" i="2" l="1"/>
  <c r="AD17" i="2" s="1"/>
  <c r="AD18" i="2" s="1"/>
  <c r="AB19" i="1"/>
  <c r="AC14" i="1" s="1"/>
  <c r="AD19" i="2" l="1"/>
  <c r="AE14" i="2" s="1"/>
  <c r="AC16" i="1"/>
  <c r="AC17" i="1" s="1"/>
  <c r="AC18" i="1" s="1"/>
  <c r="AE16" i="2" l="1"/>
  <c r="AE17" i="2" s="1"/>
  <c r="AE18" i="2" s="1"/>
  <c r="AC19" i="1"/>
  <c r="AD14" i="1" s="1"/>
  <c r="AE19" i="2" l="1"/>
  <c r="AF14" i="2" s="1"/>
  <c r="AD16" i="1"/>
  <c r="AD17" i="1" s="1"/>
  <c r="AD18" i="1" s="1"/>
  <c r="AF16" i="2" l="1"/>
  <c r="AD19" i="1"/>
  <c r="AE14" i="1" s="1"/>
  <c r="AF17" i="2" l="1"/>
  <c r="AE16" i="1"/>
  <c r="AE17" i="1" s="1"/>
  <c r="AE18" i="1" s="1"/>
  <c r="AF18" i="2" l="1"/>
  <c r="AE19" i="1"/>
  <c r="AF14" i="1" s="1"/>
  <c r="AF19" i="2" l="1"/>
  <c r="AG14" i="2" s="1"/>
  <c r="AF16" i="1"/>
  <c r="AG16" i="2" l="1"/>
  <c r="AF17" i="1"/>
  <c r="AG17" i="2" l="1"/>
  <c r="AF18" i="1"/>
  <c r="AG18" i="2" l="1"/>
  <c r="AF19" i="1"/>
  <c r="AG14" i="1" s="1"/>
  <c r="AG19" i="2" l="1"/>
  <c r="AH14" i="2" s="1"/>
  <c r="AG16" i="1"/>
  <c r="AH16" i="2" l="1"/>
  <c r="AG17" i="1"/>
  <c r="AH17" i="2" l="1"/>
  <c r="AG18" i="1"/>
  <c r="AH18" i="2" l="1"/>
  <c r="AG19" i="1"/>
  <c r="AH14" i="1" s="1"/>
  <c r="AH19" i="2" l="1"/>
  <c r="AI14" i="2" s="1"/>
  <c r="AH16" i="1"/>
  <c r="AI16" i="2" l="1"/>
  <c r="AH17" i="1"/>
  <c r="AI17" i="2" l="1"/>
  <c r="AH18" i="1"/>
  <c r="AI18" i="2" l="1"/>
  <c r="AH19" i="1"/>
  <c r="AI14" i="1" s="1"/>
  <c r="AI19" i="2" l="1"/>
  <c r="AJ14" i="2" s="1"/>
  <c r="AI16" i="1"/>
  <c r="AJ16" i="2" l="1"/>
  <c r="AI17" i="1"/>
  <c r="AJ17" i="2" l="1"/>
  <c r="AI18" i="1"/>
  <c r="AJ18" i="2" l="1"/>
  <c r="AJ19" i="2" s="1"/>
  <c r="AK14" i="2" s="1"/>
  <c r="AI19" i="1"/>
  <c r="AJ14" i="1" s="1"/>
  <c r="AK16" i="2" l="1"/>
  <c r="AK17" i="2" s="1"/>
  <c r="AK18" i="2" s="1"/>
  <c r="AJ16" i="1"/>
  <c r="AK19" i="2" l="1"/>
  <c r="AL14" i="2" s="1"/>
  <c r="AJ17" i="1"/>
  <c r="AL16" i="2" l="1"/>
  <c r="AL17" i="2" s="1"/>
  <c r="AL18" i="2" s="1"/>
  <c r="AJ18" i="1"/>
  <c r="AL19" i="2" l="1"/>
  <c r="AM14" i="2" s="1"/>
  <c r="AJ19" i="1"/>
  <c r="AK14" i="1" s="1"/>
  <c r="AM16" i="2" l="1"/>
  <c r="AM17" i="2" s="1"/>
  <c r="AM18" i="2" s="1"/>
  <c r="AK16" i="1"/>
  <c r="AK17" i="1" s="1"/>
  <c r="AK18" i="1" s="1"/>
  <c r="AM19" i="2" l="1"/>
  <c r="AN14" i="2" s="1"/>
  <c r="AK19" i="1"/>
  <c r="AL14" i="1" s="1"/>
  <c r="AN16" i="2" l="1"/>
  <c r="AN17" i="2" s="1"/>
  <c r="AN18" i="2" s="1"/>
  <c r="AL16" i="1"/>
  <c r="AL17" i="1" s="1"/>
  <c r="AL18" i="1" s="1"/>
  <c r="AN19" i="2" l="1"/>
  <c r="AO14" i="2" s="1"/>
  <c r="AL19" i="1"/>
  <c r="AM14" i="1" s="1"/>
  <c r="AO16" i="2" l="1"/>
  <c r="AO17" i="2" s="1"/>
  <c r="AO18" i="2" s="1"/>
  <c r="AM16" i="1"/>
  <c r="AM17" i="1" s="1"/>
  <c r="AM18" i="1" s="1"/>
  <c r="AO19" i="2" l="1"/>
  <c r="AP14" i="2" s="1"/>
  <c r="AM19" i="1"/>
  <c r="AN14" i="1" s="1"/>
  <c r="AP16" i="2" l="1"/>
  <c r="AP17" i="2" s="1"/>
  <c r="AP18" i="2" s="1"/>
  <c r="AN16" i="1"/>
  <c r="AN17" i="1" s="1"/>
  <c r="AN18" i="1" s="1"/>
  <c r="AP19" i="2" l="1"/>
  <c r="AQ14" i="2" s="1"/>
  <c r="AN19" i="1"/>
  <c r="AO14" i="1" s="1"/>
  <c r="AQ16" i="2" l="1"/>
  <c r="AQ17" i="2" s="1"/>
  <c r="AQ18" i="2" s="1"/>
  <c r="AO16" i="1"/>
  <c r="AO17" i="1" s="1"/>
  <c r="AO18" i="1" s="1"/>
  <c r="AQ19" i="2" l="1"/>
  <c r="AR14" i="2" s="1"/>
  <c r="AO19" i="1"/>
  <c r="AP14" i="1" s="1"/>
  <c r="AR16" i="2" l="1"/>
  <c r="AP16" i="1"/>
  <c r="AP17" i="1" s="1"/>
  <c r="AP18" i="1" s="1"/>
  <c r="AR17" i="2" l="1"/>
  <c r="AP19" i="1"/>
  <c r="AQ14" i="1" s="1"/>
  <c r="AR18" i="2" l="1"/>
  <c r="AR19" i="2" s="1"/>
  <c r="AS14" i="2" s="1"/>
  <c r="AQ16" i="1"/>
  <c r="AQ17" i="1" s="1"/>
  <c r="AQ18" i="1" s="1"/>
  <c r="AS16" i="2" l="1"/>
  <c r="AQ19" i="1"/>
  <c r="AR14" i="1" s="1"/>
  <c r="AS17" i="2" l="1"/>
  <c r="AR16" i="1"/>
  <c r="AS18" i="2" l="1"/>
  <c r="AR17" i="1"/>
  <c r="AS19" i="2" l="1"/>
  <c r="AT14" i="2" s="1"/>
  <c r="AR18" i="1"/>
  <c r="AT16" i="2" l="1"/>
  <c r="AR19" i="1"/>
  <c r="AS14" i="1" s="1"/>
  <c r="AT17" i="2" l="1"/>
  <c r="AS16" i="1"/>
  <c r="AT18" i="2" l="1"/>
  <c r="AS17" i="1"/>
  <c r="AT19" i="2" l="1"/>
  <c r="AU14" i="2" s="1"/>
  <c r="AS18" i="1"/>
  <c r="AS19" i="1" s="1"/>
  <c r="AT14" i="1" s="1"/>
  <c r="AU16" i="2" l="1"/>
  <c r="AT16" i="1"/>
  <c r="AU17" i="2" l="1"/>
  <c r="AT17" i="1"/>
  <c r="AU18" i="2" l="1"/>
  <c r="AT18" i="1"/>
  <c r="AU19" i="2" l="1"/>
  <c r="AV14" i="2" s="1"/>
  <c r="AT19" i="1"/>
  <c r="AU14" i="1" s="1"/>
  <c r="AV16" i="2" l="1"/>
  <c r="AU16" i="1"/>
  <c r="AV17" i="2" l="1"/>
  <c r="AU17" i="1"/>
  <c r="AV18" i="2" l="1"/>
  <c r="AV19" i="2" s="1"/>
  <c r="AW14" i="2" s="1"/>
  <c r="AU18" i="1"/>
  <c r="AW16" i="2" l="1"/>
  <c r="AW17" i="2" s="1"/>
  <c r="AW18" i="2" s="1"/>
  <c r="AU19" i="1"/>
  <c r="AV14" i="1" s="1"/>
  <c r="AW19" i="2" l="1"/>
  <c r="AX14" i="2" s="1"/>
  <c r="AV16" i="1"/>
  <c r="AX16" i="2" l="1"/>
  <c r="AX17" i="2" s="1"/>
  <c r="AX18" i="2" s="1"/>
  <c r="AV17" i="1"/>
  <c r="AX19" i="2" l="1"/>
  <c r="AY14" i="2" s="1"/>
  <c r="AV18" i="1"/>
  <c r="AV19" i="1" s="1"/>
  <c r="AW14" i="1" s="1"/>
  <c r="AY16" i="2" l="1"/>
  <c r="AY17" i="2" s="1"/>
  <c r="AY18" i="2" s="1"/>
  <c r="AW16" i="1"/>
  <c r="AW17" i="1" s="1"/>
  <c r="AW18" i="1" s="1"/>
  <c r="AY19" i="2" l="1"/>
  <c r="AZ14" i="2" s="1"/>
  <c r="AW19" i="1"/>
  <c r="AX14" i="1" s="1"/>
  <c r="AZ16" i="2" l="1"/>
  <c r="AZ17" i="2" s="1"/>
  <c r="AZ18" i="2" s="1"/>
  <c r="AX16" i="1"/>
  <c r="AX17" i="1" s="1"/>
  <c r="AX18" i="1" s="1"/>
  <c r="AZ19" i="2" l="1"/>
  <c r="BA14" i="2" s="1"/>
  <c r="AX19" i="1"/>
  <c r="AY14" i="1" s="1"/>
  <c r="BA16" i="2" l="1"/>
  <c r="BA17" i="2" s="1"/>
  <c r="BA18" i="2" s="1"/>
  <c r="AY16" i="1"/>
  <c r="AY17" i="1" s="1"/>
  <c r="AY18" i="1" s="1"/>
  <c r="BA19" i="2" l="1"/>
  <c r="BB14" i="2" s="1"/>
  <c r="AY19" i="1"/>
  <c r="AZ14" i="1" s="1"/>
  <c r="BB16" i="2" l="1"/>
  <c r="BB17" i="2" s="1"/>
  <c r="BB18" i="2" s="1"/>
  <c r="AZ16" i="1"/>
  <c r="AZ17" i="1" s="1"/>
  <c r="AZ18" i="1" s="1"/>
  <c r="BB19" i="2" l="1"/>
  <c r="BC14" i="2" s="1"/>
  <c r="AZ19" i="1"/>
  <c r="BA14" i="1" s="1"/>
  <c r="BC16" i="2" l="1"/>
  <c r="BA16" i="1"/>
  <c r="BA17" i="1" s="1"/>
  <c r="BA18" i="1" s="1"/>
  <c r="BC17" i="2" l="1"/>
  <c r="C16" i="2"/>
  <c r="D16" i="2"/>
  <c r="E16" i="2"/>
  <c r="F16" i="2"/>
  <c r="BA19" i="1"/>
  <c r="BB14" i="1" s="1"/>
  <c r="C17" i="2" l="1"/>
  <c r="BC18" i="2"/>
  <c r="D17" i="2"/>
  <c r="E17" i="2"/>
  <c r="F17" i="2"/>
  <c r="BB16" i="1"/>
  <c r="BB17" i="1" s="1"/>
  <c r="BB18" i="1" s="1"/>
  <c r="C18" i="2" l="1"/>
  <c r="D18" i="2"/>
  <c r="E18" i="2"/>
  <c r="F18" i="2"/>
  <c r="BC19" i="2"/>
  <c r="BB19" i="1"/>
  <c r="BC14" i="1" s="1"/>
  <c r="C19" i="2" l="1"/>
  <c r="D14" i="2" s="1"/>
  <c r="D19" i="2" s="1"/>
  <c r="E14" i="2" s="1"/>
  <c r="E19" i="2" s="1"/>
  <c r="F14" i="2" s="1"/>
  <c r="F19" i="2" s="1"/>
  <c r="BC16" i="1"/>
  <c r="BC17" i="1" l="1"/>
  <c r="C16" i="1"/>
  <c r="D16" i="1"/>
  <c r="E16" i="1"/>
  <c r="F16" i="1"/>
  <c r="C17" i="1" l="1"/>
  <c r="BC18" i="1"/>
  <c r="D17" i="1"/>
  <c r="E17" i="1"/>
  <c r="F17" i="1"/>
  <c r="C18" i="1" l="1"/>
  <c r="C19" i="1" s="1"/>
  <c r="D14" i="1" s="1"/>
  <c r="D18" i="1"/>
  <c r="E18" i="1"/>
  <c r="F18" i="1"/>
  <c r="BC19" i="1"/>
  <c r="D19" i="1" l="1"/>
  <c r="E14" i="1" s="1"/>
  <c r="E19" i="1" s="1"/>
  <c r="F14" i="1" s="1"/>
  <c r="F19" i="1" s="1"/>
</calcChain>
</file>

<file path=xl/sharedStrings.xml><?xml version="1.0" encoding="utf-8"?>
<sst xmlns="http://schemas.openxmlformats.org/spreadsheetml/2006/main" count="136" uniqueCount="20">
  <si>
    <t>ONLY POPULATE THE ORANGE CELLS</t>
  </si>
  <si>
    <r>
      <t xml:space="preserve">SIMPLE LOAN MODEL
</t>
    </r>
    <r>
      <rPr>
        <b/>
        <sz val="14"/>
        <color theme="0"/>
        <rFont val="Calibri"/>
        <family val="2"/>
        <scheme val="minor"/>
      </rPr>
      <t>Designed in partnership with Crowe</t>
    </r>
  </si>
  <si>
    <t>Loan Financing Inputs</t>
  </si>
  <si>
    <t>How much to borrow</t>
  </si>
  <si>
    <t>Drawdown Date</t>
  </si>
  <si>
    <t>Interest only period (months)</t>
  </si>
  <si>
    <t>Interest Only End</t>
  </si>
  <si>
    <t>Capital Repayment Term (months)</t>
  </si>
  <si>
    <t>Interest Rate</t>
  </si>
  <si>
    <t>FY 2022</t>
  </si>
  <si>
    <t>FY 2023</t>
  </si>
  <si>
    <t>FY 2024</t>
  </si>
  <si>
    <t>FY 2025</t>
  </si>
  <si>
    <t>Loan Model</t>
  </si>
  <si>
    <t>Opening Balance</t>
  </si>
  <si>
    <t>Drawdown</t>
  </si>
  <si>
    <t>Interest Charge</t>
  </si>
  <si>
    <t>Interest Paid</t>
  </si>
  <si>
    <t>Capital Repayments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</si>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</sst>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,\k;\(&quot;€&quot;#,##0,\k\);\-"/>
    <numFmt numFmtId="165" formatCode="0.0%"/>
    <numFmt numFmtId="166" formatCode="&quot;€&quot;#,##0.0"/>
    <numFmt numFmtId="167" formatCode="&quot;€&quot;#,##0.0,\k;\(&quot;€&quot;#,##0.0,\k\);\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166" fontId="8" fillId="5" borderId="0" xfId="0" applyNumberFormat="1" applyFont="1" applyFill="1" applyAlignment="1">
      <alignment vertical="center"/>
    </xf>
    <xf numFmtId="0" fontId="8" fillId="5" borderId="0" xfId="0" applyFont="1" applyFill="1"/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/>
    <xf numFmtId="0" fontId="4" fillId="3" borderId="2" xfId="0" applyFont="1" applyFill="1" applyBorder="1"/>
    <xf numFmtId="0" fontId="0" fillId="2" borderId="3" xfId="0" applyFill="1" applyBorder="1"/>
    <xf numFmtId="164" fontId="0" fillId="5" borderId="4" xfId="0" applyNumberFormat="1" applyFill="1" applyBorder="1" applyAlignment="1">
      <alignment horizontal="right" wrapText="1"/>
    </xf>
    <xf numFmtId="17" fontId="7" fillId="5" borderId="4" xfId="0" applyNumberFormat="1" applyFont="1" applyFill="1" applyBorder="1"/>
    <xf numFmtId="0" fontId="0" fillId="5" borderId="4" xfId="0" applyFill="1" applyBorder="1"/>
    <xf numFmtId="17" fontId="7" fillId="2" borderId="4" xfId="0" applyNumberFormat="1" applyFont="1" applyFill="1" applyBorder="1"/>
    <xf numFmtId="0" fontId="0" fillId="2" borderId="5" xfId="0" applyFill="1" applyBorder="1"/>
    <xf numFmtId="165" fontId="0" fillId="5" borderId="6" xfId="0" applyNumberFormat="1" applyFill="1" applyBorder="1"/>
    <xf numFmtId="0" fontId="4" fillId="2" borderId="0" xfId="0" applyFont="1" applyFill="1"/>
    <xf numFmtId="17" fontId="2" fillId="2" borderId="0" xfId="0" applyNumberFormat="1" applyFont="1" applyFill="1" applyAlignment="1">
      <alignment horizontal="right"/>
    </xf>
    <xf numFmtId="0" fontId="2" fillId="3" borderId="1" xfId="0" applyFont="1" applyFill="1" applyBorder="1"/>
    <xf numFmtId="17" fontId="2" fillId="3" borderId="7" xfId="0" applyNumberFormat="1" applyFont="1" applyFill="1" applyBorder="1" applyAlignment="1">
      <alignment horizontal="right"/>
    </xf>
    <xf numFmtId="0" fontId="2" fillId="4" borderId="7" xfId="0" applyFont="1" applyFill="1" applyBorder="1"/>
    <xf numFmtId="17" fontId="2" fillId="3" borderId="7" xfId="0" applyNumberFormat="1" applyFont="1" applyFill="1" applyBorder="1"/>
    <xf numFmtId="17" fontId="2" fillId="3" borderId="2" xfId="0" applyNumberFormat="1" applyFont="1" applyFill="1" applyBorder="1"/>
    <xf numFmtId="0" fontId="3" fillId="2" borderId="0" xfId="0" applyFont="1" applyFill="1"/>
    <xf numFmtId="0" fontId="3" fillId="2" borderId="3" xfId="0" applyFont="1" applyFill="1" applyBorder="1"/>
    <xf numFmtId="164" fontId="0" fillId="2" borderId="0" xfId="0" applyNumberFormat="1" applyFill="1"/>
    <xf numFmtId="9" fontId="0" fillId="2" borderId="0" xfId="1" applyFont="1" applyFill="1" applyProtection="1"/>
    <xf numFmtId="0" fontId="0" fillId="2" borderId="10" xfId="0" applyFill="1" applyBorder="1"/>
    <xf numFmtId="0" fontId="0" fillId="2" borderId="6" xfId="0" applyFill="1" applyBorder="1"/>
    <xf numFmtId="167" fontId="3" fillId="2" borderId="0" xfId="0" applyNumberFormat="1" applyFont="1" applyFill="1"/>
    <xf numFmtId="167" fontId="3" fillId="4" borderId="0" xfId="0" applyNumberFormat="1" applyFont="1" applyFill="1"/>
    <xf numFmtId="167" fontId="3" fillId="2" borderId="4" xfId="0" applyNumberFormat="1" applyFont="1" applyFill="1" applyBorder="1"/>
    <xf numFmtId="167" fontId="0" fillId="2" borderId="0" xfId="0" applyNumberFormat="1" applyFill="1"/>
    <xf numFmtId="167" fontId="0" fillId="4" borderId="0" xfId="0" applyNumberFormat="1" applyFill="1"/>
    <xf numFmtId="167" fontId="0" fillId="2" borderId="4" xfId="0" applyNumberFormat="1" applyFill="1" applyBorder="1"/>
    <xf numFmtId="167" fontId="3" fillId="2" borderId="8" xfId="0" applyNumberFormat="1" applyFont="1" applyFill="1" applyBorder="1"/>
    <xf numFmtId="167" fontId="3" fillId="2" borderId="9" xfId="0" applyNumberFormat="1" applyFont="1" applyFill="1" applyBorder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107166</xdr:rowOff>
    </xdr:from>
    <xdr:to>
      <xdr:col>13</xdr:col>
      <xdr:colOff>176687</xdr:colOff>
      <xdr:row>2</xdr:row>
      <xdr:rowOff>867166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6A9BAA-4D63-48D2-87AD-F484BAA7D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3434" y="595322"/>
          <a:ext cx="3820000" cy="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107156</xdr:rowOff>
    </xdr:from>
    <xdr:to>
      <xdr:col>13</xdr:col>
      <xdr:colOff>176687</xdr:colOff>
      <xdr:row>2</xdr:row>
      <xdr:rowOff>867156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B9D299-3008-4812-8C21-73B6F24D3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7687" y="595312"/>
          <a:ext cx="3820000" cy="7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6179-CD30-409D-9794-8964695A2427}">
  <sheetPr>
    <pageSetUpPr fitToPage="1"/>
  </sheetPr>
  <dimension ref="A1:BC21"/>
  <sheetViews>
    <sheetView tabSelected="1" zoomScaleNormal="100" workbookViewId="0">
      <selection activeCell="C9" sqref="C9"/>
    </sheetView>
  </sheetViews>
  <sheetFormatPr defaultColWidth="9.140625" defaultRowHeight="15"/>
  <cols>
    <col min="1" max="1" width="2" style="1" customWidth="1"/>
    <col min="2" max="2" width="36" style="1" customWidth="1"/>
    <col min="3" max="16384" width="9.140625" style="1"/>
  </cols>
  <sheetData>
    <row r="1" spans="1:55" ht="23.25">
      <c r="B1" s="2" t="s">
        <v>0</v>
      </c>
      <c r="C1" s="3"/>
      <c r="D1" s="2"/>
    </row>
    <row r="3" spans="1:55" ht="71.25" customHeight="1">
      <c r="B3" s="36" t="s">
        <v>1</v>
      </c>
      <c r="C3" s="36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55" ht="5.25" customHeight="1" thickBot="1"/>
    <row r="5" spans="1:55">
      <c r="B5" s="6" t="s">
        <v>2</v>
      </c>
      <c r="C5" s="7"/>
    </row>
    <row r="6" spans="1:55">
      <c r="B6" s="8" t="s">
        <v>3</v>
      </c>
      <c r="C6" s="9">
        <v>0</v>
      </c>
    </row>
    <row r="7" spans="1:55">
      <c r="B7" s="8" t="s">
        <v>4</v>
      </c>
      <c r="C7" s="10">
        <v>44562</v>
      </c>
    </row>
    <row r="8" spans="1:55">
      <c r="B8" s="8" t="s">
        <v>5</v>
      </c>
      <c r="C8" s="11">
        <v>0</v>
      </c>
    </row>
    <row r="9" spans="1:55">
      <c r="B9" s="8" t="s">
        <v>6</v>
      </c>
      <c r="C9" s="12">
        <f>EDATE(C7,C8)</f>
        <v>44562</v>
      </c>
    </row>
    <row r="10" spans="1:55">
      <c r="B10" s="8" t="s">
        <v>7</v>
      </c>
      <c r="C10" s="11">
        <v>0</v>
      </c>
    </row>
    <row r="11" spans="1:55" ht="15.75" thickBot="1">
      <c r="B11" s="13" t="s">
        <v>8</v>
      </c>
      <c r="C11" s="14">
        <v>0</v>
      </c>
    </row>
    <row r="12" spans="1:55" s="15" customFormat="1" ht="6.75" customHeight="1" thickBot="1">
      <c r="H12" s="16" t="s">
        <v>9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6" t="s">
        <v>9</v>
      </c>
      <c r="O12" s="16" t="s">
        <v>9</v>
      </c>
      <c r="P12" s="16" t="s">
        <v>9</v>
      </c>
      <c r="Q12" s="16" t="s">
        <v>9</v>
      </c>
      <c r="R12" s="16" t="s">
        <v>9</v>
      </c>
      <c r="S12" s="16" t="s">
        <v>9</v>
      </c>
      <c r="T12" s="16" t="s">
        <v>10</v>
      </c>
      <c r="U12" s="16" t="s">
        <v>10</v>
      </c>
      <c r="V12" s="16" t="s">
        <v>10</v>
      </c>
      <c r="W12" s="16" t="s">
        <v>10</v>
      </c>
      <c r="X12" s="16" t="s">
        <v>10</v>
      </c>
      <c r="Y12" s="16" t="s">
        <v>10</v>
      </c>
      <c r="Z12" s="16" t="s">
        <v>10</v>
      </c>
      <c r="AA12" s="16" t="s">
        <v>10</v>
      </c>
      <c r="AB12" s="16" t="s">
        <v>10</v>
      </c>
      <c r="AC12" s="16" t="s">
        <v>10</v>
      </c>
      <c r="AD12" s="16" t="s">
        <v>10</v>
      </c>
      <c r="AE12" s="16" t="s">
        <v>10</v>
      </c>
      <c r="AF12" s="16" t="s">
        <v>11</v>
      </c>
      <c r="AG12" s="16" t="s">
        <v>11</v>
      </c>
      <c r="AH12" s="16" t="s">
        <v>11</v>
      </c>
      <c r="AI12" s="16" t="s">
        <v>11</v>
      </c>
      <c r="AJ12" s="16" t="s">
        <v>11</v>
      </c>
      <c r="AK12" s="16" t="s">
        <v>11</v>
      </c>
      <c r="AL12" s="16" t="s">
        <v>11</v>
      </c>
      <c r="AM12" s="16" t="s">
        <v>11</v>
      </c>
      <c r="AN12" s="16" t="s">
        <v>11</v>
      </c>
      <c r="AO12" s="16" t="s">
        <v>11</v>
      </c>
      <c r="AP12" s="16" t="s">
        <v>11</v>
      </c>
      <c r="AQ12" s="16" t="s">
        <v>11</v>
      </c>
      <c r="AR12" s="16" t="s">
        <v>12</v>
      </c>
      <c r="AS12" s="16" t="s">
        <v>12</v>
      </c>
      <c r="AT12" s="16" t="s">
        <v>12</v>
      </c>
      <c r="AU12" s="16" t="s">
        <v>12</v>
      </c>
      <c r="AV12" s="16" t="s">
        <v>12</v>
      </c>
      <c r="AW12" s="16" t="s">
        <v>12</v>
      </c>
      <c r="AX12" s="16" t="s">
        <v>12</v>
      </c>
      <c r="AY12" s="16" t="s">
        <v>12</v>
      </c>
      <c r="AZ12" s="16" t="s">
        <v>12</v>
      </c>
      <c r="BA12" s="16" t="s">
        <v>12</v>
      </c>
      <c r="BB12" s="16" t="s">
        <v>12</v>
      </c>
      <c r="BC12" s="16" t="s">
        <v>12</v>
      </c>
    </row>
    <row r="13" spans="1:55">
      <c r="B13" s="17" t="s">
        <v>13</v>
      </c>
      <c r="C13" s="18" t="s">
        <v>9</v>
      </c>
      <c r="D13" s="18" t="s">
        <v>10</v>
      </c>
      <c r="E13" s="18" t="s">
        <v>11</v>
      </c>
      <c r="F13" s="18" t="s">
        <v>12</v>
      </c>
      <c r="G13" s="19"/>
      <c r="H13" s="20">
        <v>44562</v>
      </c>
      <c r="I13" s="20">
        <f t="shared" ref="I13:BC13" si="0">EDATE(H13,1)</f>
        <v>44593</v>
      </c>
      <c r="J13" s="20">
        <f t="shared" si="0"/>
        <v>44621</v>
      </c>
      <c r="K13" s="20">
        <f t="shared" si="0"/>
        <v>44652</v>
      </c>
      <c r="L13" s="20">
        <f t="shared" si="0"/>
        <v>44682</v>
      </c>
      <c r="M13" s="20">
        <f t="shared" si="0"/>
        <v>44713</v>
      </c>
      <c r="N13" s="20">
        <f t="shared" si="0"/>
        <v>44743</v>
      </c>
      <c r="O13" s="20">
        <f t="shared" si="0"/>
        <v>44774</v>
      </c>
      <c r="P13" s="20">
        <f t="shared" si="0"/>
        <v>44805</v>
      </c>
      <c r="Q13" s="20">
        <f t="shared" si="0"/>
        <v>44835</v>
      </c>
      <c r="R13" s="20">
        <f t="shared" si="0"/>
        <v>44866</v>
      </c>
      <c r="S13" s="20">
        <f t="shared" si="0"/>
        <v>44896</v>
      </c>
      <c r="T13" s="20">
        <f t="shared" si="0"/>
        <v>44927</v>
      </c>
      <c r="U13" s="20">
        <f t="shared" si="0"/>
        <v>44958</v>
      </c>
      <c r="V13" s="20">
        <f t="shared" si="0"/>
        <v>44986</v>
      </c>
      <c r="W13" s="20">
        <f t="shared" si="0"/>
        <v>45017</v>
      </c>
      <c r="X13" s="20">
        <f t="shared" si="0"/>
        <v>45047</v>
      </c>
      <c r="Y13" s="20">
        <f t="shared" si="0"/>
        <v>45078</v>
      </c>
      <c r="Z13" s="20">
        <f t="shared" si="0"/>
        <v>45108</v>
      </c>
      <c r="AA13" s="20">
        <f t="shared" si="0"/>
        <v>45139</v>
      </c>
      <c r="AB13" s="20">
        <f t="shared" si="0"/>
        <v>45170</v>
      </c>
      <c r="AC13" s="20">
        <f t="shared" si="0"/>
        <v>45200</v>
      </c>
      <c r="AD13" s="20">
        <f t="shared" si="0"/>
        <v>45231</v>
      </c>
      <c r="AE13" s="20">
        <f t="shared" si="0"/>
        <v>45261</v>
      </c>
      <c r="AF13" s="20">
        <f t="shared" si="0"/>
        <v>45292</v>
      </c>
      <c r="AG13" s="20">
        <f t="shared" si="0"/>
        <v>45323</v>
      </c>
      <c r="AH13" s="20">
        <f t="shared" si="0"/>
        <v>45352</v>
      </c>
      <c r="AI13" s="20">
        <f t="shared" si="0"/>
        <v>45383</v>
      </c>
      <c r="AJ13" s="20">
        <f t="shared" si="0"/>
        <v>45413</v>
      </c>
      <c r="AK13" s="20">
        <f t="shared" si="0"/>
        <v>45444</v>
      </c>
      <c r="AL13" s="20">
        <f t="shared" si="0"/>
        <v>45474</v>
      </c>
      <c r="AM13" s="20">
        <f t="shared" si="0"/>
        <v>45505</v>
      </c>
      <c r="AN13" s="20">
        <f t="shared" si="0"/>
        <v>45536</v>
      </c>
      <c r="AO13" s="20">
        <f t="shared" si="0"/>
        <v>45566</v>
      </c>
      <c r="AP13" s="20">
        <f t="shared" si="0"/>
        <v>45597</v>
      </c>
      <c r="AQ13" s="20">
        <f t="shared" si="0"/>
        <v>45627</v>
      </c>
      <c r="AR13" s="20">
        <f t="shared" si="0"/>
        <v>45658</v>
      </c>
      <c r="AS13" s="20">
        <f t="shared" si="0"/>
        <v>45689</v>
      </c>
      <c r="AT13" s="20">
        <f t="shared" si="0"/>
        <v>45717</v>
      </c>
      <c r="AU13" s="20">
        <f t="shared" si="0"/>
        <v>45748</v>
      </c>
      <c r="AV13" s="20">
        <f t="shared" si="0"/>
        <v>45778</v>
      </c>
      <c r="AW13" s="20">
        <f t="shared" si="0"/>
        <v>45809</v>
      </c>
      <c r="AX13" s="20">
        <f t="shared" si="0"/>
        <v>45839</v>
      </c>
      <c r="AY13" s="20">
        <f t="shared" si="0"/>
        <v>45870</v>
      </c>
      <c r="AZ13" s="20">
        <f t="shared" si="0"/>
        <v>45901</v>
      </c>
      <c r="BA13" s="20">
        <f t="shared" si="0"/>
        <v>45931</v>
      </c>
      <c r="BB13" s="20">
        <f t="shared" si="0"/>
        <v>45962</v>
      </c>
      <c r="BC13" s="21">
        <f t="shared" si="0"/>
        <v>45992</v>
      </c>
    </row>
    <row r="14" spans="1:55" s="22" customFormat="1">
      <c r="B14" s="23" t="s">
        <v>14</v>
      </c>
      <c r="C14" s="28">
        <v>0</v>
      </c>
      <c r="D14" s="28">
        <f t="shared" ref="D14:F14" si="1">C19</f>
        <v>0</v>
      </c>
      <c r="E14" s="28">
        <f t="shared" si="1"/>
        <v>0</v>
      </c>
      <c r="F14" s="28">
        <f t="shared" si="1"/>
        <v>0</v>
      </c>
      <c r="G14" s="29"/>
      <c r="H14" s="28">
        <v>0</v>
      </c>
      <c r="I14" s="28">
        <f t="shared" ref="I14:BC14" si="2">H19</f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</v>
      </c>
      <c r="U14" s="28">
        <f t="shared" si="2"/>
        <v>0</v>
      </c>
      <c r="V14" s="28">
        <f t="shared" si="2"/>
        <v>0</v>
      </c>
      <c r="W14" s="28">
        <f t="shared" si="2"/>
        <v>0</v>
      </c>
      <c r="X14" s="28">
        <f t="shared" si="2"/>
        <v>0</v>
      </c>
      <c r="Y14" s="28">
        <f t="shared" si="2"/>
        <v>0</v>
      </c>
      <c r="Z14" s="28">
        <f t="shared" si="2"/>
        <v>0</v>
      </c>
      <c r="AA14" s="28">
        <f t="shared" si="2"/>
        <v>0</v>
      </c>
      <c r="AB14" s="28">
        <f t="shared" si="2"/>
        <v>0</v>
      </c>
      <c r="AC14" s="28">
        <f t="shared" si="2"/>
        <v>0</v>
      </c>
      <c r="AD14" s="28">
        <f t="shared" si="2"/>
        <v>0</v>
      </c>
      <c r="AE14" s="28">
        <f t="shared" si="2"/>
        <v>0</v>
      </c>
      <c r="AF14" s="28">
        <f t="shared" si="2"/>
        <v>0</v>
      </c>
      <c r="AG14" s="28">
        <f t="shared" si="2"/>
        <v>0</v>
      </c>
      <c r="AH14" s="28">
        <f t="shared" si="2"/>
        <v>0</v>
      </c>
      <c r="AI14" s="28">
        <f t="shared" si="2"/>
        <v>0</v>
      </c>
      <c r="AJ14" s="28">
        <f t="shared" si="2"/>
        <v>0</v>
      </c>
      <c r="AK14" s="28">
        <f t="shared" si="2"/>
        <v>0</v>
      </c>
      <c r="AL14" s="28">
        <f t="shared" si="2"/>
        <v>0</v>
      </c>
      <c r="AM14" s="28">
        <f t="shared" si="2"/>
        <v>0</v>
      </c>
      <c r="AN14" s="28">
        <f t="shared" si="2"/>
        <v>0</v>
      </c>
      <c r="AO14" s="28">
        <f t="shared" si="2"/>
        <v>0</v>
      </c>
      <c r="AP14" s="28">
        <f t="shared" si="2"/>
        <v>0</v>
      </c>
      <c r="AQ14" s="28">
        <f t="shared" si="2"/>
        <v>0</v>
      </c>
      <c r="AR14" s="28">
        <f t="shared" si="2"/>
        <v>0</v>
      </c>
      <c r="AS14" s="28">
        <f t="shared" si="2"/>
        <v>0</v>
      </c>
      <c r="AT14" s="28">
        <f t="shared" si="2"/>
        <v>0</v>
      </c>
      <c r="AU14" s="28">
        <f t="shared" si="2"/>
        <v>0</v>
      </c>
      <c r="AV14" s="28">
        <f t="shared" si="2"/>
        <v>0</v>
      </c>
      <c r="AW14" s="28">
        <f t="shared" si="2"/>
        <v>0</v>
      </c>
      <c r="AX14" s="28">
        <f t="shared" si="2"/>
        <v>0</v>
      </c>
      <c r="AY14" s="28">
        <f t="shared" si="2"/>
        <v>0</v>
      </c>
      <c r="AZ14" s="28">
        <f t="shared" si="2"/>
        <v>0</v>
      </c>
      <c r="BA14" s="28">
        <f t="shared" si="2"/>
        <v>0</v>
      </c>
      <c r="BB14" s="28">
        <f t="shared" si="2"/>
        <v>0</v>
      </c>
      <c r="BC14" s="30">
        <f t="shared" si="2"/>
        <v>0</v>
      </c>
    </row>
    <row r="15" spans="1:55">
      <c r="A15" s="24"/>
      <c r="B15" s="8" t="s">
        <v>15</v>
      </c>
      <c r="C15" s="31">
        <f t="shared" ref="C15:F18" si="3">SUMIFS($H15:$BC15,$H$12:$BC$12,C$13)</f>
        <v>0</v>
      </c>
      <c r="D15" s="31">
        <f t="shared" si="3"/>
        <v>0</v>
      </c>
      <c r="E15" s="31">
        <f t="shared" si="3"/>
        <v>0</v>
      </c>
      <c r="F15" s="31">
        <f t="shared" si="3"/>
        <v>0</v>
      </c>
      <c r="G15" s="32"/>
      <c r="H15" s="31">
        <f t="shared" ref="H15:BC15" si="4">IF(H13=$C$7,$C$6,0)</f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31">
        <f t="shared" si="4"/>
        <v>0</v>
      </c>
      <c r="P15" s="31">
        <f t="shared" si="4"/>
        <v>0</v>
      </c>
      <c r="Q15" s="31">
        <f t="shared" si="4"/>
        <v>0</v>
      </c>
      <c r="R15" s="31">
        <f t="shared" si="4"/>
        <v>0</v>
      </c>
      <c r="S15" s="31">
        <f t="shared" si="4"/>
        <v>0</v>
      </c>
      <c r="T15" s="31">
        <f t="shared" si="4"/>
        <v>0</v>
      </c>
      <c r="U15" s="31">
        <f t="shared" si="4"/>
        <v>0</v>
      </c>
      <c r="V15" s="31">
        <f t="shared" si="4"/>
        <v>0</v>
      </c>
      <c r="W15" s="31">
        <f t="shared" si="4"/>
        <v>0</v>
      </c>
      <c r="X15" s="31">
        <f t="shared" si="4"/>
        <v>0</v>
      </c>
      <c r="Y15" s="31">
        <f t="shared" si="4"/>
        <v>0</v>
      </c>
      <c r="Z15" s="31">
        <f t="shared" si="4"/>
        <v>0</v>
      </c>
      <c r="AA15" s="31">
        <f t="shared" si="4"/>
        <v>0</v>
      </c>
      <c r="AB15" s="31">
        <f t="shared" si="4"/>
        <v>0</v>
      </c>
      <c r="AC15" s="31">
        <f t="shared" si="4"/>
        <v>0</v>
      </c>
      <c r="AD15" s="31">
        <f t="shared" si="4"/>
        <v>0</v>
      </c>
      <c r="AE15" s="31">
        <f t="shared" si="4"/>
        <v>0</v>
      </c>
      <c r="AF15" s="31">
        <f t="shared" si="4"/>
        <v>0</v>
      </c>
      <c r="AG15" s="31">
        <f t="shared" si="4"/>
        <v>0</v>
      </c>
      <c r="AH15" s="31">
        <f t="shared" si="4"/>
        <v>0</v>
      </c>
      <c r="AI15" s="31">
        <f t="shared" si="4"/>
        <v>0</v>
      </c>
      <c r="AJ15" s="31">
        <f t="shared" si="4"/>
        <v>0</v>
      </c>
      <c r="AK15" s="31">
        <f t="shared" si="4"/>
        <v>0</v>
      </c>
      <c r="AL15" s="31">
        <f t="shared" si="4"/>
        <v>0</v>
      </c>
      <c r="AM15" s="31">
        <f t="shared" si="4"/>
        <v>0</v>
      </c>
      <c r="AN15" s="31">
        <f t="shared" si="4"/>
        <v>0</v>
      </c>
      <c r="AO15" s="31">
        <f t="shared" si="4"/>
        <v>0</v>
      </c>
      <c r="AP15" s="31">
        <f t="shared" si="4"/>
        <v>0</v>
      </c>
      <c r="AQ15" s="31">
        <f t="shared" si="4"/>
        <v>0</v>
      </c>
      <c r="AR15" s="31">
        <f t="shared" si="4"/>
        <v>0</v>
      </c>
      <c r="AS15" s="31">
        <f t="shared" si="4"/>
        <v>0</v>
      </c>
      <c r="AT15" s="31">
        <f t="shared" si="4"/>
        <v>0</v>
      </c>
      <c r="AU15" s="31">
        <f t="shared" si="4"/>
        <v>0</v>
      </c>
      <c r="AV15" s="31">
        <f t="shared" si="4"/>
        <v>0</v>
      </c>
      <c r="AW15" s="31">
        <f t="shared" si="4"/>
        <v>0</v>
      </c>
      <c r="AX15" s="31">
        <f t="shared" si="4"/>
        <v>0</v>
      </c>
      <c r="AY15" s="31">
        <f t="shared" si="4"/>
        <v>0</v>
      </c>
      <c r="AZ15" s="31">
        <f t="shared" si="4"/>
        <v>0</v>
      </c>
      <c r="BA15" s="31">
        <f t="shared" si="4"/>
        <v>0</v>
      </c>
      <c r="BB15" s="31">
        <f t="shared" si="4"/>
        <v>0</v>
      </c>
      <c r="BC15" s="33">
        <f t="shared" si="4"/>
        <v>0</v>
      </c>
    </row>
    <row r="16" spans="1:55">
      <c r="A16" s="25"/>
      <c r="B16" s="8" t="s">
        <v>16</v>
      </c>
      <c r="C16" s="31">
        <f t="shared" si="3"/>
        <v>0</v>
      </c>
      <c r="D16" s="31">
        <f t="shared" si="3"/>
        <v>0</v>
      </c>
      <c r="E16" s="31">
        <f t="shared" si="3"/>
        <v>0</v>
      </c>
      <c r="F16" s="31">
        <f t="shared" si="3"/>
        <v>0</v>
      </c>
      <c r="G16" s="32"/>
      <c r="H16" s="31">
        <f t="shared" ref="H16:BC16" si="5">SUM(H14:H15)*$C11/12</f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31">
        <f t="shared" si="5"/>
        <v>0</v>
      </c>
      <c r="P16" s="31">
        <f t="shared" si="5"/>
        <v>0</v>
      </c>
      <c r="Q16" s="31">
        <f t="shared" si="5"/>
        <v>0</v>
      </c>
      <c r="R16" s="31">
        <f t="shared" si="5"/>
        <v>0</v>
      </c>
      <c r="S16" s="31">
        <f t="shared" si="5"/>
        <v>0</v>
      </c>
      <c r="T16" s="31">
        <f t="shared" si="5"/>
        <v>0</v>
      </c>
      <c r="U16" s="31">
        <f t="shared" si="5"/>
        <v>0</v>
      </c>
      <c r="V16" s="31">
        <f t="shared" si="5"/>
        <v>0</v>
      </c>
      <c r="W16" s="31">
        <f t="shared" si="5"/>
        <v>0</v>
      </c>
      <c r="X16" s="31">
        <f t="shared" si="5"/>
        <v>0</v>
      </c>
      <c r="Y16" s="31">
        <f t="shared" si="5"/>
        <v>0</v>
      </c>
      <c r="Z16" s="31">
        <f t="shared" si="5"/>
        <v>0</v>
      </c>
      <c r="AA16" s="31">
        <f t="shared" si="5"/>
        <v>0</v>
      </c>
      <c r="AB16" s="31">
        <f t="shared" si="5"/>
        <v>0</v>
      </c>
      <c r="AC16" s="31">
        <f t="shared" si="5"/>
        <v>0</v>
      </c>
      <c r="AD16" s="31">
        <f t="shared" si="5"/>
        <v>0</v>
      </c>
      <c r="AE16" s="31">
        <f t="shared" si="5"/>
        <v>0</v>
      </c>
      <c r="AF16" s="31">
        <f t="shared" si="5"/>
        <v>0</v>
      </c>
      <c r="AG16" s="31">
        <f t="shared" si="5"/>
        <v>0</v>
      </c>
      <c r="AH16" s="31">
        <f t="shared" si="5"/>
        <v>0</v>
      </c>
      <c r="AI16" s="31">
        <f t="shared" si="5"/>
        <v>0</v>
      </c>
      <c r="AJ16" s="31">
        <f t="shared" si="5"/>
        <v>0</v>
      </c>
      <c r="AK16" s="31">
        <f t="shared" si="5"/>
        <v>0</v>
      </c>
      <c r="AL16" s="31">
        <f t="shared" si="5"/>
        <v>0</v>
      </c>
      <c r="AM16" s="31">
        <f t="shared" si="5"/>
        <v>0</v>
      </c>
      <c r="AN16" s="31">
        <f t="shared" si="5"/>
        <v>0</v>
      </c>
      <c r="AO16" s="31">
        <f t="shared" si="5"/>
        <v>0</v>
      </c>
      <c r="AP16" s="31">
        <f t="shared" si="5"/>
        <v>0</v>
      </c>
      <c r="AQ16" s="31">
        <f t="shared" si="5"/>
        <v>0</v>
      </c>
      <c r="AR16" s="31">
        <f t="shared" si="5"/>
        <v>0</v>
      </c>
      <c r="AS16" s="31">
        <f t="shared" si="5"/>
        <v>0</v>
      </c>
      <c r="AT16" s="31">
        <f t="shared" si="5"/>
        <v>0</v>
      </c>
      <c r="AU16" s="31">
        <f t="shared" si="5"/>
        <v>0</v>
      </c>
      <c r="AV16" s="31">
        <f t="shared" si="5"/>
        <v>0</v>
      </c>
      <c r="AW16" s="31">
        <f t="shared" si="5"/>
        <v>0</v>
      </c>
      <c r="AX16" s="31">
        <f t="shared" si="5"/>
        <v>0</v>
      </c>
      <c r="AY16" s="31">
        <f t="shared" si="5"/>
        <v>0</v>
      </c>
      <c r="AZ16" s="31">
        <f t="shared" si="5"/>
        <v>0</v>
      </c>
      <c r="BA16" s="31">
        <f t="shared" si="5"/>
        <v>0</v>
      </c>
      <c r="BB16" s="31">
        <f t="shared" si="5"/>
        <v>0</v>
      </c>
      <c r="BC16" s="33">
        <f t="shared" si="5"/>
        <v>0</v>
      </c>
    </row>
    <row r="17" spans="2:55">
      <c r="B17" s="8" t="s">
        <v>17</v>
      </c>
      <c r="C17" s="31">
        <f t="shared" si="3"/>
        <v>0</v>
      </c>
      <c r="D17" s="31">
        <f t="shared" si="3"/>
        <v>0</v>
      </c>
      <c r="E17" s="31">
        <f t="shared" si="3"/>
        <v>0</v>
      </c>
      <c r="F17" s="31">
        <f t="shared" si="3"/>
        <v>0</v>
      </c>
      <c r="G17" s="32"/>
      <c r="H17" s="31">
        <f t="shared" ref="H17:BC17" si="6">-H16</f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6"/>
        <v>0</v>
      </c>
      <c r="P17" s="31">
        <f t="shared" si="6"/>
        <v>0</v>
      </c>
      <c r="Q17" s="31">
        <f t="shared" si="6"/>
        <v>0</v>
      </c>
      <c r="R17" s="31">
        <f t="shared" si="6"/>
        <v>0</v>
      </c>
      <c r="S17" s="31">
        <f t="shared" si="6"/>
        <v>0</v>
      </c>
      <c r="T17" s="31">
        <f t="shared" si="6"/>
        <v>0</v>
      </c>
      <c r="U17" s="31">
        <f t="shared" si="6"/>
        <v>0</v>
      </c>
      <c r="V17" s="31">
        <f t="shared" si="6"/>
        <v>0</v>
      </c>
      <c r="W17" s="31">
        <f t="shared" si="6"/>
        <v>0</v>
      </c>
      <c r="X17" s="31">
        <f t="shared" si="6"/>
        <v>0</v>
      </c>
      <c r="Y17" s="31">
        <f t="shared" si="6"/>
        <v>0</v>
      </c>
      <c r="Z17" s="31">
        <f t="shared" si="6"/>
        <v>0</v>
      </c>
      <c r="AA17" s="31">
        <f t="shared" si="6"/>
        <v>0</v>
      </c>
      <c r="AB17" s="31">
        <f t="shared" si="6"/>
        <v>0</v>
      </c>
      <c r="AC17" s="31">
        <f t="shared" si="6"/>
        <v>0</v>
      </c>
      <c r="AD17" s="31">
        <f t="shared" si="6"/>
        <v>0</v>
      </c>
      <c r="AE17" s="31">
        <f t="shared" si="6"/>
        <v>0</v>
      </c>
      <c r="AF17" s="31">
        <f t="shared" si="6"/>
        <v>0</v>
      </c>
      <c r="AG17" s="31">
        <f t="shared" si="6"/>
        <v>0</v>
      </c>
      <c r="AH17" s="31">
        <f t="shared" si="6"/>
        <v>0</v>
      </c>
      <c r="AI17" s="31">
        <f t="shared" si="6"/>
        <v>0</v>
      </c>
      <c r="AJ17" s="31">
        <f t="shared" si="6"/>
        <v>0</v>
      </c>
      <c r="AK17" s="31">
        <f t="shared" si="6"/>
        <v>0</v>
      </c>
      <c r="AL17" s="31">
        <f t="shared" si="6"/>
        <v>0</v>
      </c>
      <c r="AM17" s="31">
        <f t="shared" si="6"/>
        <v>0</v>
      </c>
      <c r="AN17" s="31">
        <f t="shared" si="6"/>
        <v>0</v>
      </c>
      <c r="AO17" s="31">
        <f t="shared" si="6"/>
        <v>0</v>
      </c>
      <c r="AP17" s="31">
        <f t="shared" si="6"/>
        <v>0</v>
      </c>
      <c r="AQ17" s="31">
        <f t="shared" si="6"/>
        <v>0</v>
      </c>
      <c r="AR17" s="31">
        <f t="shared" si="6"/>
        <v>0</v>
      </c>
      <c r="AS17" s="31">
        <f t="shared" si="6"/>
        <v>0</v>
      </c>
      <c r="AT17" s="31">
        <f t="shared" si="6"/>
        <v>0</v>
      </c>
      <c r="AU17" s="31">
        <f t="shared" si="6"/>
        <v>0</v>
      </c>
      <c r="AV17" s="31">
        <f t="shared" si="6"/>
        <v>0</v>
      </c>
      <c r="AW17" s="31">
        <f t="shared" si="6"/>
        <v>0</v>
      </c>
      <c r="AX17" s="31">
        <f t="shared" si="6"/>
        <v>0</v>
      </c>
      <c r="AY17" s="31">
        <f t="shared" si="6"/>
        <v>0</v>
      </c>
      <c r="AZ17" s="31">
        <f t="shared" si="6"/>
        <v>0</v>
      </c>
      <c r="BA17" s="31">
        <f t="shared" si="6"/>
        <v>0</v>
      </c>
      <c r="BB17" s="31">
        <f t="shared" si="6"/>
        <v>0</v>
      </c>
      <c r="BC17" s="33">
        <f t="shared" si="6"/>
        <v>0</v>
      </c>
    </row>
    <row r="18" spans="2:55">
      <c r="B18" s="8" t="s">
        <v>18</v>
      </c>
      <c r="C18" s="31">
        <f t="shared" si="3"/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2"/>
      <c r="H18" s="31">
        <f t="shared" ref="H18:BC18" si="7">IF(H13&gt;$C$9,IFERROR(MAX(PMT($C11/12,$C10,$C6)-H17,-SUM(H14:H17)),0),0)</f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31">
        <f t="shared" si="7"/>
        <v>0</v>
      </c>
      <c r="AH18" s="31">
        <f t="shared" si="7"/>
        <v>0</v>
      </c>
      <c r="AI18" s="31">
        <f t="shared" si="7"/>
        <v>0</v>
      </c>
      <c r="AJ18" s="31">
        <f t="shared" si="7"/>
        <v>0</v>
      </c>
      <c r="AK18" s="31">
        <f t="shared" si="7"/>
        <v>0</v>
      </c>
      <c r="AL18" s="31">
        <f t="shared" si="7"/>
        <v>0</v>
      </c>
      <c r="AM18" s="31">
        <f t="shared" si="7"/>
        <v>0</v>
      </c>
      <c r="AN18" s="31">
        <f t="shared" si="7"/>
        <v>0</v>
      </c>
      <c r="AO18" s="31">
        <f t="shared" si="7"/>
        <v>0</v>
      </c>
      <c r="AP18" s="31">
        <f t="shared" si="7"/>
        <v>0</v>
      </c>
      <c r="AQ18" s="31">
        <f t="shared" si="7"/>
        <v>0</v>
      </c>
      <c r="AR18" s="31">
        <f t="shared" si="7"/>
        <v>0</v>
      </c>
      <c r="AS18" s="31">
        <f t="shared" si="7"/>
        <v>0</v>
      </c>
      <c r="AT18" s="31">
        <f t="shared" si="7"/>
        <v>0</v>
      </c>
      <c r="AU18" s="31">
        <f t="shared" si="7"/>
        <v>0</v>
      </c>
      <c r="AV18" s="31">
        <f t="shared" si="7"/>
        <v>0</v>
      </c>
      <c r="AW18" s="31">
        <f t="shared" si="7"/>
        <v>0</v>
      </c>
      <c r="AX18" s="31">
        <f t="shared" si="7"/>
        <v>0</v>
      </c>
      <c r="AY18" s="31">
        <f t="shared" si="7"/>
        <v>0</v>
      </c>
      <c r="AZ18" s="31">
        <f t="shared" si="7"/>
        <v>0</v>
      </c>
      <c r="BA18" s="31">
        <f t="shared" si="7"/>
        <v>0</v>
      </c>
      <c r="BB18" s="31">
        <f t="shared" si="7"/>
        <v>0</v>
      </c>
      <c r="BC18" s="33">
        <f t="shared" si="7"/>
        <v>0</v>
      </c>
    </row>
    <row r="19" spans="2:55" s="22" customFormat="1" ht="15.75" thickBot="1">
      <c r="B19" s="23" t="s">
        <v>19</v>
      </c>
      <c r="C19" s="34">
        <f t="shared" ref="C19:F19" si="8">SUM(C14:C18)</f>
        <v>0</v>
      </c>
      <c r="D19" s="34">
        <f t="shared" si="8"/>
        <v>0</v>
      </c>
      <c r="E19" s="34">
        <f t="shared" si="8"/>
        <v>0</v>
      </c>
      <c r="F19" s="34">
        <f t="shared" si="8"/>
        <v>0</v>
      </c>
      <c r="G19" s="29"/>
      <c r="H19" s="34">
        <f t="shared" ref="H19:BC19" si="9">SUM(H14:H18)</f>
        <v>0</v>
      </c>
      <c r="I19" s="34">
        <f t="shared" si="9"/>
        <v>0</v>
      </c>
      <c r="J19" s="34">
        <f t="shared" si="9"/>
        <v>0</v>
      </c>
      <c r="K19" s="34">
        <f t="shared" si="9"/>
        <v>0</v>
      </c>
      <c r="L19" s="34">
        <f t="shared" si="9"/>
        <v>0</v>
      </c>
      <c r="M19" s="34">
        <f t="shared" si="9"/>
        <v>0</v>
      </c>
      <c r="N19" s="34">
        <f t="shared" si="9"/>
        <v>0</v>
      </c>
      <c r="O19" s="34">
        <f t="shared" si="9"/>
        <v>0</v>
      </c>
      <c r="P19" s="34">
        <f t="shared" si="9"/>
        <v>0</v>
      </c>
      <c r="Q19" s="34">
        <f t="shared" si="9"/>
        <v>0</v>
      </c>
      <c r="R19" s="34">
        <f t="shared" si="9"/>
        <v>0</v>
      </c>
      <c r="S19" s="34">
        <f t="shared" si="9"/>
        <v>0</v>
      </c>
      <c r="T19" s="34">
        <f t="shared" si="9"/>
        <v>0</v>
      </c>
      <c r="U19" s="34">
        <f t="shared" si="9"/>
        <v>0</v>
      </c>
      <c r="V19" s="34">
        <f t="shared" si="9"/>
        <v>0</v>
      </c>
      <c r="W19" s="34">
        <f t="shared" si="9"/>
        <v>0</v>
      </c>
      <c r="X19" s="34">
        <f t="shared" si="9"/>
        <v>0</v>
      </c>
      <c r="Y19" s="34">
        <f t="shared" si="9"/>
        <v>0</v>
      </c>
      <c r="Z19" s="34">
        <f t="shared" si="9"/>
        <v>0</v>
      </c>
      <c r="AA19" s="34">
        <f t="shared" si="9"/>
        <v>0</v>
      </c>
      <c r="AB19" s="34">
        <f t="shared" si="9"/>
        <v>0</v>
      </c>
      <c r="AC19" s="34">
        <f t="shared" si="9"/>
        <v>0</v>
      </c>
      <c r="AD19" s="34">
        <f t="shared" si="9"/>
        <v>0</v>
      </c>
      <c r="AE19" s="34">
        <f t="shared" si="9"/>
        <v>0</v>
      </c>
      <c r="AF19" s="34">
        <f t="shared" si="9"/>
        <v>0</v>
      </c>
      <c r="AG19" s="34">
        <f t="shared" si="9"/>
        <v>0</v>
      </c>
      <c r="AH19" s="34">
        <f t="shared" si="9"/>
        <v>0</v>
      </c>
      <c r="AI19" s="34">
        <f t="shared" si="9"/>
        <v>0</v>
      </c>
      <c r="AJ19" s="34">
        <f t="shared" si="9"/>
        <v>0</v>
      </c>
      <c r="AK19" s="34">
        <f t="shared" si="9"/>
        <v>0</v>
      </c>
      <c r="AL19" s="34">
        <f t="shared" si="9"/>
        <v>0</v>
      </c>
      <c r="AM19" s="34">
        <f t="shared" si="9"/>
        <v>0</v>
      </c>
      <c r="AN19" s="34">
        <f t="shared" si="9"/>
        <v>0</v>
      </c>
      <c r="AO19" s="34">
        <f t="shared" si="9"/>
        <v>0</v>
      </c>
      <c r="AP19" s="34">
        <f t="shared" si="9"/>
        <v>0</v>
      </c>
      <c r="AQ19" s="34">
        <f t="shared" si="9"/>
        <v>0</v>
      </c>
      <c r="AR19" s="34">
        <f t="shared" si="9"/>
        <v>0</v>
      </c>
      <c r="AS19" s="34">
        <f t="shared" si="9"/>
        <v>0</v>
      </c>
      <c r="AT19" s="34">
        <f t="shared" si="9"/>
        <v>0</v>
      </c>
      <c r="AU19" s="34">
        <f t="shared" si="9"/>
        <v>0</v>
      </c>
      <c r="AV19" s="34">
        <f t="shared" si="9"/>
        <v>0</v>
      </c>
      <c r="AW19" s="34">
        <f t="shared" si="9"/>
        <v>0</v>
      </c>
      <c r="AX19" s="34">
        <f t="shared" si="9"/>
        <v>0</v>
      </c>
      <c r="AY19" s="34">
        <f t="shared" si="9"/>
        <v>0</v>
      </c>
      <c r="AZ19" s="34">
        <f t="shared" si="9"/>
        <v>0</v>
      </c>
      <c r="BA19" s="34">
        <f t="shared" si="9"/>
        <v>0</v>
      </c>
      <c r="BB19" s="34">
        <f t="shared" si="9"/>
        <v>0</v>
      </c>
      <c r="BC19" s="35">
        <f t="shared" si="9"/>
        <v>0</v>
      </c>
    </row>
    <row r="20" spans="2:55" ht="5.25" customHeight="1" thickTop="1" thickBot="1">
      <c r="B20" s="1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7"/>
    </row>
    <row r="21" spans="2:55" ht="5.25" customHeight="1"/>
  </sheetData>
  <sheetProtection selectLockedCells="1"/>
  <mergeCells count="1">
    <mergeCell ref="B3:C3"/>
  </mergeCells>
  <dataValidations count="1">
    <dataValidation type="list" allowBlank="1" showInputMessage="1" showErrorMessage="1" sqref="C7" xr:uid="{2921DEF2-CD79-4CC3-9700-273EEA889E67}">
      <formula1>$H$13:$S$13</formula1>
    </dataValidation>
  </dataValidations>
  <pageMargins left="0.70866141732283472" right="0.70866141732283472" top="0.74803149606299213" bottom="0.74803149606299213" header="0.31496062992125984" footer="0.31496062992125984"/>
  <pageSetup scale="4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101F-35D4-4F9E-AA1A-346F8A818D73}">
  <sheetPr>
    <pageSetUpPr fitToPage="1"/>
  </sheetPr>
  <dimension ref="A1:BC21"/>
  <sheetViews>
    <sheetView zoomScale="80" zoomScaleNormal="80" workbookViewId="0">
      <selection activeCell="B1" sqref="B1"/>
    </sheetView>
  </sheetViews>
  <sheetFormatPr defaultColWidth="9.140625" defaultRowHeight="15"/>
  <cols>
    <col min="1" max="1" width="2" style="1" customWidth="1"/>
    <col min="2" max="2" width="36" style="1" customWidth="1"/>
    <col min="3" max="16384" width="9.140625" style="1"/>
  </cols>
  <sheetData>
    <row r="1" spans="1:55" ht="23.25">
      <c r="B1" s="2" t="s">
        <v>0</v>
      </c>
      <c r="C1" s="3"/>
      <c r="D1" s="2"/>
    </row>
    <row r="3" spans="1:55" ht="71.25" customHeight="1">
      <c r="B3" s="36" t="s">
        <v>1</v>
      </c>
      <c r="C3" s="37"/>
      <c r="D3" s="37"/>
      <c r="E3" s="37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55" ht="5.25" customHeight="1" thickBot="1"/>
    <row r="5" spans="1:55">
      <c r="B5" s="6" t="s">
        <v>2</v>
      </c>
      <c r="C5" s="7"/>
    </row>
    <row r="6" spans="1:55">
      <c r="B6" s="8" t="s">
        <v>3</v>
      </c>
      <c r="C6" s="9">
        <v>300000</v>
      </c>
    </row>
    <row r="7" spans="1:55">
      <c r="B7" s="8" t="s">
        <v>4</v>
      </c>
      <c r="C7" s="10">
        <v>44562</v>
      </c>
    </row>
    <row r="8" spans="1:55">
      <c r="B8" s="8" t="s">
        <v>5</v>
      </c>
      <c r="C8" s="11">
        <v>0</v>
      </c>
    </row>
    <row r="9" spans="1:55">
      <c r="B9" s="8" t="s">
        <v>6</v>
      </c>
      <c r="C9" s="12">
        <f>EDATE(C7,C8)</f>
        <v>44562</v>
      </c>
    </row>
    <row r="10" spans="1:55">
      <c r="B10" s="8" t="s">
        <v>7</v>
      </c>
      <c r="C10" s="11">
        <v>48</v>
      </c>
    </row>
    <row r="11" spans="1:55" ht="15.75" thickBot="1">
      <c r="B11" s="13" t="s">
        <v>8</v>
      </c>
      <c r="C11" s="14">
        <v>3.5000000000000003E-2</v>
      </c>
    </row>
    <row r="12" spans="1:55" s="15" customFormat="1" ht="6.75" customHeight="1" thickBot="1">
      <c r="H12" s="16" t="s">
        <v>9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6" t="s">
        <v>9</v>
      </c>
      <c r="O12" s="16" t="s">
        <v>9</v>
      </c>
      <c r="P12" s="16" t="s">
        <v>9</v>
      </c>
      <c r="Q12" s="16" t="s">
        <v>9</v>
      </c>
      <c r="R12" s="16" t="s">
        <v>9</v>
      </c>
      <c r="S12" s="16" t="s">
        <v>9</v>
      </c>
      <c r="T12" s="16" t="s">
        <v>10</v>
      </c>
      <c r="U12" s="16" t="s">
        <v>10</v>
      </c>
      <c r="V12" s="16" t="s">
        <v>10</v>
      </c>
      <c r="W12" s="16" t="s">
        <v>10</v>
      </c>
      <c r="X12" s="16" t="s">
        <v>10</v>
      </c>
      <c r="Y12" s="16" t="s">
        <v>10</v>
      </c>
      <c r="Z12" s="16" t="s">
        <v>10</v>
      </c>
      <c r="AA12" s="16" t="s">
        <v>10</v>
      </c>
      <c r="AB12" s="16" t="s">
        <v>10</v>
      </c>
      <c r="AC12" s="16" t="s">
        <v>10</v>
      </c>
      <c r="AD12" s="16" t="s">
        <v>10</v>
      </c>
      <c r="AE12" s="16" t="s">
        <v>10</v>
      </c>
      <c r="AF12" s="16" t="s">
        <v>11</v>
      </c>
      <c r="AG12" s="16" t="s">
        <v>11</v>
      </c>
      <c r="AH12" s="16" t="s">
        <v>11</v>
      </c>
      <c r="AI12" s="16" t="s">
        <v>11</v>
      </c>
      <c r="AJ12" s="16" t="s">
        <v>11</v>
      </c>
      <c r="AK12" s="16" t="s">
        <v>11</v>
      </c>
      <c r="AL12" s="16" t="s">
        <v>11</v>
      </c>
      <c r="AM12" s="16" t="s">
        <v>11</v>
      </c>
      <c r="AN12" s="16" t="s">
        <v>11</v>
      </c>
      <c r="AO12" s="16" t="s">
        <v>11</v>
      </c>
      <c r="AP12" s="16" t="s">
        <v>11</v>
      </c>
      <c r="AQ12" s="16" t="s">
        <v>11</v>
      </c>
      <c r="AR12" s="16" t="s">
        <v>12</v>
      </c>
      <c r="AS12" s="16" t="s">
        <v>12</v>
      </c>
      <c r="AT12" s="16" t="s">
        <v>12</v>
      </c>
      <c r="AU12" s="16" t="s">
        <v>12</v>
      </c>
      <c r="AV12" s="16" t="s">
        <v>12</v>
      </c>
      <c r="AW12" s="16" t="s">
        <v>12</v>
      </c>
      <c r="AX12" s="16" t="s">
        <v>12</v>
      </c>
      <c r="AY12" s="16" t="s">
        <v>12</v>
      </c>
      <c r="AZ12" s="16" t="s">
        <v>12</v>
      </c>
      <c r="BA12" s="16" t="s">
        <v>12</v>
      </c>
      <c r="BB12" s="16" t="s">
        <v>12</v>
      </c>
      <c r="BC12" s="16" t="s">
        <v>12</v>
      </c>
    </row>
    <row r="13" spans="1:55">
      <c r="B13" s="17" t="s">
        <v>13</v>
      </c>
      <c r="C13" s="18" t="s">
        <v>9</v>
      </c>
      <c r="D13" s="18" t="s">
        <v>10</v>
      </c>
      <c r="E13" s="18" t="s">
        <v>11</v>
      </c>
      <c r="F13" s="18" t="s">
        <v>12</v>
      </c>
      <c r="G13" s="19"/>
      <c r="H13" s="20">
        <v>44562</v>
      </c>
      <c r="I13" s="20">
        <f t="shared" ref="I13:BC13" si="0">EDATE(H13,1)</f>
        <v>44593</v>
      </c>
      <c r="J13" s="20">
        <f t="shared" si="0"/>
        <v>44621</v>
      </c>
      <c r="K13" s="20">
        <f t="shared" si="0"/>
        <v>44652</v>
      </c>
      <c r="L13" s="20">
        <f t="shared" si="0"/>
        <v>44682</v>
      </c>
      <c r="M13" s="20">
        <f t="shared" si="0"/>
        <v>44713</v>
      </c>
      <c r="N13" s="20">
        <f t="shared" si="0"/>
        <v>44743</v>
      </c>
      <c r="O13" s="20">
        <f t="shared" si="0"/>
        <v>44774</v>
      </c>
      <c r="P13" s="20">
        <f t="shared" si="0"/>
        <v>44805</v>
      </c>
      <c r="Q13" s="20">
        <f t="shared" si="0"/>
        <v>44835</v>
      </c>
      <c r="R13" s="20">
        <f t="shared" si="0"/>
        <v>44866</v>
      </c>
      <c r="S13" s="20">
        <f t="shared" si="0"/>
        <v>44896</v>
      </c>
      <c r="T13" s="20">
        <f t="shared" si="0"/>
        <v>44927</v>
      </c>
      <c r="U13" s="20">
        <f t="shared" si="0"/>
        <v>44958</v>
      </c>
      <c r="V13" s="20">
        <f t="shared" si="0"/>
        <v>44986</v>
      </c>
      <c r="W13" s="20">
        <f t="shared" si="0"/>
        <v>45017</v>
      </c>
      <c r="X13" s="20">
        <f t="shared" si="0"/>
        <v>45047</v>
      </c>
      <c r="Y13" s="20">
        <f t="shared" si="0"/>
        <v>45078</v>
      </c>
      <c r="Z13" s="20">
        <f t="shared" si="0"/>
        <v>45108</v>
      </c>
      <c r="AA13" s="20">
        <f t="shared" si="0"/>
        <v>45139</v>
      </c>
      <c r="AB13" s="20">
        <f t="shared" si="0"/>
        <v>45170</v>
      </c>
      <c r="AC13" s="20">
        <f t="shared" si="0"/>
        <v>45200</v>
      </c>
      <c r="AD13" s="20">
        <f t="shared" si="0"/>
        <v>45231</v>
      </c>
      <c r="AE13" s="20">
        <f t="shared" si="0"/>
        <v>45261</v>
      </c>
      <c r="AF13" s="20">
        <f t="shared" si="0"/>
        <v>45292</v>
      </c>
      <c r="AG13" s="20">
        <f t="shared" si="0"/>
        <v>45323</v>
      </c>
      <c r="AH13" s="20">
        <f t="shared" si="0"/>
        <v>45352</v>
      </c>
      <c r="AI13" s="20">
        <f t="shared" si="0"/>
        <v>45383</v>
      </c>
      <c r="AJ13" s="20">
        <f t="shared" si="0"/>
        <v>45413</v>
      </c>
      <c r="AK13" s="20">
        <f t="shared" si="0"/>
        <v>45444</v>
      </c>
      <c r="AL13" s="20">
        <f t="shared" si="0"/>
        <v>45474</v>
      </c>
      <c r="AM13" s="20">
        <f t="shared" si="0"/>
        <v>45505</v>
      </c>
      <c r="AN13" s="20">
        <f t="shared" si="0"/>
        <v>45536</v>
      </c>
      <c r="AO13" s="20">
        <f t="shared" si="0"/>
        <v>45566</v>
      </c>
      <c r="AP13" s="20">
        <f t="shared" si="0"/>
        <v>45597</v>
      </c>
      <c r="AQ13" s="20">
        <f t="shared" si="0"/>
        <v>45627</v>
      </c>
      <c r="AR13" s="20">
        <f t="shared" si="0"/>
        <v>45658</v>
      </c>
      <c r="AS13" s="20">
        <f t="shared" si="0"/>
        <v>45689</v>
      </c>
      <c r="AT13" s="20">
        <f t="shared" si="0"/>
        <v>45717</v>
      </c>
      <c r="AU13" s="20">
        <f t="shared" si="0"/>
        <v>45748</v>
      </c>
      <c r="AV13" s="20">
        <f t="shared" si="0"/>
        <v>45778</v>
      </c>
      <c r="AW13" s="20">
        <f t="shared" si="0"/>
        <v>45809</v>
      </c>
      <c r="AX13" s="20">
        <f t="shared" si="0"/>
        <v>45839</v>
      </c>
      <c r="AY13" s="20">
        <f t="shared" si="0"/>
        <v>45870</v>
      </c>
      <c r="AZ13" s="20">
        <f t="shared" si="0"/>
        <v>45901</v>
      </c>
      <c r="BA13" s="20">
        <f t="shared" si="0"/>
        <v>45931</v>
      </c>
      <c r="BB13" s="20">
        <f t="shared" si="0"/>
        <v>45962</v>
      </c>
      <c r="BC13" s="21">
        <f t="shared" si="0"/>
        <v>45992</v>
      </c>
    </row>
    <row r="14" spans="1:55" s="22" customFormat="1">
      <c r="B14" s="23" t="s">
        <v>14</v>
      </c>
      <c r="C14" s="28">
        <f>H14</f>
        <v>0</v>
      </c>
      <c r="D14" s="28">
        <f t="shared" ref="D14:F14" si="1">C19</f>
        <v>234906.44483395966</v>
      </c>
      <c r="E14" s="28">
        <f t="shared" si="1"/>
        <v>161476.0537361661</v>
      </c>
      <c r="F14" s="28">
        <f t="shared" si="1"/>
        <v>85433.967373393098</v>
      </c>
      <c r="G14" s="29"/>
      <c r="H14" s="28">
        <v>0</v>
      </c>
      <c r="I14" s="28">
        <f t="shared" ref="I14:BC14" si="2">H19</f>
        <v>300000</v>
      </c>
      <c r="J14" s="28">
        <f t="shared" si="2"/>
        <v>294168.19968449092</v>
      </c>
      <c r="K14" s="28">
        <f t="shared" si="2"/>
        <v>288319.38995139493</v>
      </c>
      <c r="L14" s="28">
        <f t="shared" si="2"/>
        <v>282453.52118991071</v>
      </c>
      <c r="M14" s="28">
        <f t="shared" si="2"/>
        <v>276570.54364453885</v>
      </c>
      <c r="N14" s="28">
        <f t="shared" si="2"/>
        <v>270670.40741465962</v>
      </c>
      <c r="O14" s="28">
        <f t="shared" si="2"/>
        <v>264753.06245410995</v>
      </c>
      <c r="P14" s="28">
        <f t="shared" si="2"/>
        <v>258818.45857075867</v>
      </c>
      <c r="Q14" s="28">
        <f t="shared" si="2"/>
        <v>252866.54542608093</v>
      </c>
      <c r="R14" s="28">
        <f t="shared" si="2"/>
        <v>246897.27253473122</v>
      </c>
      <c r="S14" s="28">
        <f t="shared" si="2"/>
        <v>240910.58926411509</v>
      </c>
      <c r="T14" s="28">
        <f t="shared" si="2"/>
        <v>234906.44483395966</v>
      </c>
      <c r="U14" s="28">
        <f t="shared" si="2"/>
        <v>228884.78831588294</v>
      </c>
      <c r="V14" s="28">
        <f t="shared" si="2"/>
        <v>222845.56863296183</v>
      </c>
      <c r="W14" s="28">
        <f t="shared" si="2"/>
        <v>216788.73455929887</v>
      </c>
      <c r="X14" s="28">
        <f t="shared" si="2"/>
        <v>210714.23471958772</v>
      </c>
      <c r="Y14" s="28">
        <f t="shared" si="2"/>
        <v>204622.01758867741</v>
      </c>
      <c r="Z14" s="28">
        <f t="shared" si="2"/>
        <v>198512.03149113528</v>
      </c>
      <c r="AA14" s="28">
        <f t="shared" si="2"/>
        <v>192384.22460080864</v>
      </c>
      <c r="AB14" s="28">
        <f t="shared" si="2"/>
        <v>186238.54494038521</v>
      </c>
      <c r="AC14" s="28">
        <f t="shared" si="2"/>
        <v>180074.94038095223</v>
      </c>
      <c r="AD14" s="28">
        <f t="shared" si="2"/>
        <v>173893.35864155425</v>
      </c>
      <c r="AE14" s="28">
        <f t="shared" si="2"/>
        <v>167693.74728874967</v>
      </c>
      <c r="AF14" s="28">
        <f t="shared" si="2"/>
        <v>161476.0537361661</v>
      </c>
      <c r="AG14" s="28">
        <f t="shared" si="2"/>
        <v>155240.22524405413</v>
      </c>
      <c r="AH14" s="28">
        <f t="shared" si="2"/>
        <v>148986.20891884019</v>
      </c>
      <c r="AI14" s="28">
        <f t="shared" si="2"/>
        <v>142713.95171267769</v>
      </c>
      <c r="AJ14" s="28">
        <f t="shared" si="2"/>
        <v>136423.40042299722</v>
      </c>
      <c r="AK14" s="28">
        <f t="shared" si="2"/>
        <v>130114.50169205519</v>
      </c>
      <c r="AL14" s="28">
        <f t="shared" si="2"/>
        <v>123787.20200648124</v>
      </c>
      <c r="AM14" s="28">
        <f t="shared" si="2"/>
        <v>117441.44769682437</v>
      </c>
      <c r="AN14" s="28">
        <f t="shared" si="2"/>
        <v>111077.18493709767</v>
      </c>
      <c r="AO14" s="28">
        <f t="shared" si="2"/>
        <v>104694.35974432177</v>
      </c>
      <c r="AP14" s="28">
        <f t="shared" si="2"/>
        <v>98292.917978066936</v>
      </c>
      <c r="AQ14" s="28">
        <f t="shared" si="2"/>
        <v>91872.805339993865</v>
      </c>
      <c r="AR14" s="28">
        <f t="shared" si="2"/>
        <v>85433.967373393069</v>
      </c>
      <c r="AS14" s="28">
        <f t="shared" si="2"/>
        <v>78976.349462723025</v>
      </c>
      <c r="AT14" s="28">
        <f t="shared" si="2"/>
        <v>72499.896833146864</v>
      </c>
      <c r="AU14" s="28">
        <f t="shared" si="2"/>
        <v>66004.554550067769</v>
      </c>
      <c r="AV14" s="28">
        <f t="shared" si="2"/>
        <v>59490.267518663029</v>
      </c>
      <c r="AW14" s="28">
        <f t="shared" si="2"/>
        <v>52956.980483416693</v>
      </c>
      <c r="AX14" s="28">
        <f t="shared" si="2"/>
        <v>46404.638027650886</v>
      </c>
      <c r="AY14" s="28">
        <f t="shared" si="2"/>
        <v>39833.184573055762</v>
      </c>
      <c r="AZ14" s="28">
        <f t="shared" si="2"/>
        <v>33242.564379218071</v>
      </c>
      <c r="BA14" s="28">
        <f t="shared" si="2"/>
        <v>26632.721543148353</v>
      </c>
      <c r="BB14" s="28">
        <f t="shared" si="2"/>
        <v>20003.599998806763</v>
      </c>
      <c r="BC14" s="30">
        <f t="shared" si="2"/>
        <v>13355.143516627511</v>
      </c>
    </row>
    <row r="15" spans="1:55">
      <c r="A15" s="24"/>
      <c r="B15" s="8" t="s">
        <v>15</v>
      </c>
      <c r="C15" s="31">
        <f>SUMIFS($H15:$BC15,$H$12:$BC$12,C$13)</f>
        <v>300000</v>
      </c>
      <c r="D15" s="31">
        <f t="shared" ref="C15:F18" si="3">SUMIFS($H15:$BC15,$H$12:$BC$12,D$13)</f>
        <v>0</v>
      </c>
      <c r="E15" s="31">
        <f t="shared" si="3"/>
        <v>0</v>
      </c>
      <c r="F15" s="31">
        <f t="shared" si="3"/>
        <v>0</v>
      </c>
      <c r="G15" s="32"/>
      <c r="H15" s="31">
        <f t="shared" ref="H15:BC15" si="4">IF(H13=$C$7,$C$6,0)</f>
        <v>300000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31">
        <f t="shared" si="4"/>
        <v>0</v>
      </c>
      <c r="P15" s="31">
        <f t="shared" si="4"/>
        <v>0</v>
      </c>
      <c r="Q15" s="31">
        <f t="shared" si="4"/>
        <v>0</v>
      </c>
      <c r="R15" s="31">
        <f t="shared" si="4"/>
        <v>0</v>
      </c>
      <c r="S15" s="31">
        <f t="shared" si="4"/>
        <v>0</v>
      </c>
      <c r="T15" s="31">
        <f t="shared" si="4"/>
        <v>0</v>
      </c>
      <c r="U15" s="31">
        <f t="shared" si="4"/>
        <v>0</v>
      </c>
      <c r="V15" s="31">
        <f t="shared" si="4"/>
        <v>0</v>
      </c>
      <c r="W15" s="31">
        <f t="shared" si="4"/>
        <v>0</v>
      </c>
      <c r="X15" s="31">
        <f t="shared" si="4"/>
        <v>0</v>
      </c>
      <c r="Y15" s="31">
        <f t="shared" si="4"/>
        <v>0</v>
      </c>
      <c r="Z15" s="31">
        <f t="shared" si="4"/>
        <v>0</v>
      </c>
      <c r="AA15" s="31">
        <f t="shared" si="4"/>
        <v>0</v>
      </c>
      <c r="AB15" s="31">
        <f t="shared" si="4"/>
        <v>0</v>
      </c>
      <c r="AC15" s="31">
        <f t="shared" si="4"/>
        <v>0</v>
      </c>
      <c r="AD15" s="31">
        <f t="shared" si="4"/>
        <v>0</v>
      </c>
      <c r="AE15" s="31">
        <f t="shared" si="4"/>
        <v>0</v>
      </c>
      <c r="AF15" s="31">
        <f t="shared" si="4"/>
        <v>0</v>
      </c>
      <c r="AG15" s="31">
        <f t="shared" si="4"/>
        <v>0</v>
      </c>
      <c r="AH15" s="31">
        <f t="shared" si="4"/>
        <v>0</v>
      </c>
      <c r="AI15" s="31">
        <f t="shared" si="4"/>
        <v>0</v>
      </c>
      <c r="AJ15" s="31">
        <f t="shared" si="4"/>
        <v>0</v>
      </c>
      <c r="AK15" s="31">
        <f t="shared" si="4"/>
        <v>0</v>
      </c>
      <c r="AL15" s="31">
        <f t="shared" si="4"/>
        <v>0</v>
      </c>
      <c r="AM15" s="31">
        <f t="shared" si="4"/>
        <v>0</v>
      </c>
      <c r="AN15" s="31">
        <f t="shared" si="4"/>
        <v>0</v>
      </c>
      <c r="AO15" s="31">
        <f t="shared" si="4"/>
        <v>0</v>
      </c>
      <c r="AP15" s="31">
        <f t="shared" si="4"/>
        <v>0</v>
      </c>
      <c r="AQ15" s="31">
        <f t="shared" si="4"/>
        <v>0</v>
      </c>
      <c r="AR15" s="31">
        <f t="shared" si="4"/>
        <v>0</v>
      </c>
      <c r="AS15" s="31">
        <f t="shared" si="4"/>
        <v>0</v>
      </c>
      <c r="AT15" s="31">
        <f t="shared" si="4"/>
        <v>0</v>
      </c>
      <c r="AU15" s="31">
        <f t="shared" si="4"/>
        <v>0</v>
      </c>
      <c r="AV15" s="31">
        <f t="shared" si="4"/>
        <v>0</v>
      </c>
      <c r="AW15" s="31">
        <f t="shared" si="4"/>
        <v>0</v>
      </c>
      <c r="AX15" s="31">
        <f t="shared" si="4"/>
        <v>0</v>
      </c>
      <c r="AY15" s="31">
        <f t="shared" si="4"/>
        <v>0</v>
      </c>
      <c r="AZ15" s="31">
        <f t="shared" si="4"/>
        <v>0</v>
      </c>
      <c r="BA15" s="31">
        <f t="shared" si="4"/>
        <v>0</v>
      </c>
      <c r="BB15" s="31">
        <f t="shared" si="4"/>
        <v>0</v>
      </c>
      <c r="BC15" s="33">
        <f t="shared" si="4"/>
        <v>0</v>
      </c>
    </row>
    <row r="16" spans="1:55">
      <c r="A16" s="25"/>
      <c r="B16" s="8" t="s">
        <v>16</v>
      </c>
      <c r="C16" s="31">
        <f t="shared" si="3"/>
        <v>9556.2483045598055</v>
      </c>
      <c r="D16" s="31">
        <f t="shared" si="3"/>
        <v>7051.2126883156998</v>
      </c>
      <c r="E16" s="31">
        <f t="shared" si="3"/>
        <v>4439.517423336265</v>
      </c>
      <c r="F16" s="31">
        <f t="shared" si="3"/>
        <v>1734.9321157580939</v>
      </c>
      <c r="G16" s="32"/>
      <c r="H16" s="31">
        <f t="shared" ref="H16:BC16" si="5">SUM(H14:H15)*$C11/12</f>
        <v>875.00000000000011</v>
      </c>
      <c r="I16" s="31">
        <f t="shared" si="5"/>
        <v>875.00000000000011</v>
      </c>
      <c r="J16" s="31">
        <f t="shared" si="5"/>
        <v>857.99058241309865</v>
      </c>
      <c r="K16" s="31">
        <f t="shared" si="5"/>
        <v>840.93155402490186</v>
      </c>
      <c r="L16" s="31">
        <f t="shared" si="5"/>
        <v>823.82277013723967</v>
      </c>
      <c r="M16" s="31">
        <f t="shared" si="5"/>
        <v>806.664085629905</v>
      </c>
      <c r="N16" s="31">
        <f t="shared" si="5"/>
        <v>789.45535495942397</v>
      </c>
      <c r="O16" s="31">
        <f t="shared" si="5"/>
        <v>772.19643215782071</v>
      </c>
      <c r="P16" s="31">
        <f t="shared" si="5"/>
        <v>754.88717083137954</v>
      </c>
      <c r="Q16" s="31">
        <f t="shared" si="5"/>
        <v>737.52742415940281</v>
      </c>
      <c r="R16" s="31">
        <f t="shared" si="5"/>
        <v>720.11704489296608</v>
      </c>
      <c r="S16" s="31">
        <f t="shared" si="5"/>
        <v>702.65588535366908</v>
      </c>
      <c r="T16" s="31">
        <f t="shared" si="5"/>
        <v>685.14379743238248</v>
      </c>
      <c r="U16" s="31">
        <f t="shared" si="5"/>
        <v>667.580632587992</v>
      </c>
      <c r="V16" s="31">
        <f t="shared" si="5"/>
        <v>649.96624184613881</v>
      </c>
      <c r="W16" s="31">
        <f t="shared" si="5"/>
        <v>632.30047579795507</v>
      </c>
      <c r="X16" s="31">
        <f t="shared" si="5"/>
        <v>614.58318459879763</v>
      </c>
      <c r="Y16" s="31">
        <f t="shared" si="5"/>
        <v>596.81421796697589</v>
      </c>
      <c r="Z16" s="31">
        <f t="shared" si="5"/>
        <v>578.99342518247795</v>
      </c>
      <c r="AA16" s="31">
        <f t="shared" si="5"/>
        <v>561.12065508569196</v>
      </c>
      <c r="AB16" s="31">
        <f t="shared" si="5"/>
        <v>543.19575607612353</v>
      </c>
      <c r="AC16" s="31">
        <f t="shared" si="5"/>
        <v>525.21857611111079</v>
      </c>
      <c r="AD16" s="31">
        <f t="shared" si="5"/>
        <v>507.18896270453325</v>
      </c>
      <c r="AE16" s="31">
        <f t="shared" si="5"/>
        <v>489.10676292551989</v>
      </c>
      <c r="AF16" s="31">
        <f t="shared" si="5"/>
        <v>470.97182339715118</v>
      </c>
      <c r="AG16" s="31">
        <f t="shared" si="5"/>
        <v>452.78399029515793</v>
      </c>
      <c r="AH16" s="31">
        <f t="shared" si="5"/>
        <v>434.54310934661726</v>
      </c>
      <c r="AI16" s="31">
        <f t="shared" si="5"/>
        <v>416.24902582864325</v>
      </c>
      <c r="AJ16" s="31">
        <f t="shared" si="5"/>
        <v>397.9015845670753</v>
      </c>
      <c r="AK16" s="31">
        <f t="shared" si="5"/>
        <v>379.50062993516099</v>
      </c>
      <c r="AL16" s="31">
        <f t="shared" si="5"/>
        <v>361.04600585223699</v>
      </c>
      <c r="AM16" s="31">
        <f t="shared" si="5"/>
        <v>342.53755578240447</v>
      </c>
      <c r="AN16" s="31">
        <f t="shared" si="5"/>
        <v>323.97512273320154</v>
      </c>
      <c r="AO16" s="31">
        <f t="shared" si="5"/>
        <v>305.35854925427185</v>
      </c>
      <c r="AP16" s="31">
        <f t="shared" si="5"/>
        <v>286.68767743602859</v>
      </c>
      <c r="AQ16" s="31">
        <f t="shared" si="5"/>
        <v>267.96234890831545</v>
      </c>
      <c r="AR16" s="31">
        <f t="shared" si="5"/>
        <v>249.18240483906314</v>
      </c>
      <c r="AS16" s="31">
        <f t="shared" si="5"/>
        <v>230.3476859329422</v>
      </c>
      <c r="AT16" s="31">
        <f t="shared" si="5"/>
        <v>211.45803243001171</v>
      </c>
      <c r="AU16" s="31">
        <f t="shared" si="5"/>
        <v>192.51328410436432</v>
      </c>
      <c r="AV16" s="31">
        <f t="shared" si="5"/>
        <v>173.51328026276721</v>
      </c>
      <c r="AW16" s="31">
        <f t="shared" si="5"/>
        <v>154.45785974329871</v>
      </c>
      <c r="AX16" s="31">
        <f t="shared" si="5"/>
        <v>135.34686091398177</v>
      </c>
      <c r="AY16" s="31">
        <f t="shared" si="5"/>
        <v>116.18012167141264</v>
      </c>
      <c r="AZ16" s="31">
        <f t="shared" si="5"/>
        <v>96.957479439386063</v>
      </c>
      <c r="BA16" s="31">
        <f t="shared" si="5"/>
        <v>77.678771167516032</v>
      </c>
      <c r="BB16" s="31">
        <f t="shared" si="5"/>
        <v>58.343833329853062</v>
      </c>
      <c r="BC16" s="33">
        <f t="shared" si="5"/>
        <v>38.952501923496911</v>
      </c>
    </row>
    <row r="17" spans="2:55">
      <c r="B17" s="8" t="s">
        <v>17</v>
      </c>
      <c r="C17" s="31">
        <f t="shared" si="3"/>
        <v>-9556.2483045598055</v>
      </c>
      <c r="D17" s="31">
        <f t="shared" si="3"/>
        <v>-7051.2126883156998</v>
      </c>
      <c r="E17" s="31">
        <f t="shared" si="3"/>
        <v>-4439.517423336265</v>
      </c>
      <c r="F17" s="31">
        <f t="shared" si="3"/>
        <v>-1734.9321157580939</v>
      </c>
      <c r="G17" s="32"/>
      <c r="H17" s="31">
        <f>-H16</f>
        <v>-875.00000000000011</v>
      </c>
      <c r="I17" s="31">
        <f t="shared" ref="I17:BC17" si="6">-I16</f>
        <v>-875.00000000000011</v>
      </c>
      <c r="J17" s="31">
        <f t="shared" si="6"/>
        <v>-857.99058241309865</v>
      </c>
      <c r="K17" s="31">
        <f t="shared" si="6"/>
        <v>-840.93155402490186</v>
      </c>
      <c r="L17" s="31">
        <f t="shared" si="6"/>
        <v>-823.82277013723967</v>
      </c>
      <c r="M17" s="31">
        <f t="shared" si="6"/>
        <v>-806.664085629905</v>
      </c>
      <c r="N17" s="31">
        <f t="shared" si="6"/>
        <v>-789.45535495942397</v>
      </c>
      <c r="O17" s="31">
        <f t="shared" si="6"/>
        <v>-772.19643215782071</v>
      </c>
      <c r="P17" s="31">
        <f t="shared" si="6"/>
        <v>-754.88717083137954</v>
      </c>
      <c r="Q17" s="31">
        <f t="shared" si="6"/>
        <v>-737.52742415940281</v>
      </c>
      <c r="R17" s="31">
        <f t="shared" si="6"/>
        <v>-720.11704489296608</v>
      </c>
      <c r="S17" s="31">
        <f t="shared" si="6"/>
        <v>-702.65588535366908</v>
      </c>
      <c r="T17" s="31">
        <f t="shared" si="6"/>
        <v>-685.14379743238248</v>
      </c>
      <c r="U17" s="31">
        <f t="shared" si="6"/>
        <v>-667.580632587992</v>
      </c>
      <c r="V17" s="31">
        <f t="shared" si="6"/>
        <v>-649.96624184613881</v>
      </c>
      <c r="W17" s="31">
        <f t="shared" si="6"/>
        <v>-632.30047579795507</v>
      </c>
      <c r="X17" s="31">
        <f t="shared" si="6"/>
        <v>-614.58318459879763</v>
      </c>
      <c r="Y17" s="31">
        <f t="shared" si="6"/>
        <v>-596.81421796697589</v>
      </c>
      <c r="Z17" s="31">
        <f t="shared" si="6"/>
        <v>-578.99342518247795</v>
      </c>
      <c r="AA17" s="31">
        <f t="shared" si="6"/>
        <v>-561.12065508569196</v>
      </c>
      <c r="AB17" s="31">
        <f t="shared" si="6"/>
        <v>-543.19575607612353</v>
      </c>
      <c r="AC17" s="31">
        <f t="shared" si="6"/>
        <v>-525.21857611111079</v>
      </c>
      <c r="AD17" s="31">
        <f t="shared" si="6"/>
        <v>-507.18896270453325</v>
      </c>
      <c r="AE17" s="31">
        <f t="shared" si="6"/>
        <v>-489.10676292551989</v>
      </c>
      <c r="AF17" s="31">
        <f t="shared" si="6"/>
        <v>-470.97182339715118</v>
      </c>
      <c r="AG17" s="31">
        <f t="shared" si="6"/>
        <v>-452.78399029515793</v>
      </c>
      <c r="AH17" s="31">
        <f t="shared" si="6"/>
        <v>-434.54310934661726</v>
      </c>
      <c r="AI17" s="31">
        <f t="shared" si="6"/>
        <v>-416.24902582864325</v>
      </c>
      <c r="AJ17" s="31">
        <f t="shared" si="6"/>
        <v>-397.9015845670753</v>
      </c>
      <c r="AK17" s="31">
        <f t="shared" si="6"/>
        <v>-379.50062993516099</v>
      </c>
      <c r="AL17" s="31">
        <f t="shared" si="6"/>
        <v>-361.04600585223699</v>
      </c>
      <c r="AM17" s="31">
        <f t="shared" si="6"/>
        <v>-342.53755578240447</v>
      </c>
      <c r="AN17" s="31">
        <f t="shared" si="6"/>
        <v>-323.97512273320154</v>
      </c>
      <c r="AO17" s="31">
        <f t="shared" si="6"/>
        <v>-305.35854925427185</v>
      </c>
      <c r="AP17" s="31">
        <f t="shared" si="6"/>
        <v>-286.68767743602859</v>
      </c>
      <c r="AQ17" s="31">
        <f t="shared" si="6"/>
        <v>-267.96234890831545</v>
      </c>
      <c r="AR17" s="31">
        <f t="shared" si="6"/>
        <v>-249.18240483906314</v>
      </c>
      <c r="AS17" s="31">
        <f t="shared" si="6"/>
        <v>-230.3476859329422</v>
      </c>
      <c r="AT17" s="31">
        <f t="shared" si="6"/>
        <v>-211.45803243001171</v>
      </c>
      <c r="AU17" s="31">
        <f t="shared" si="6"/>
        <v>-192.51328410436432</v>
      </c>
      <c r="AV17" s="31">
        <f t="shared" si="6"/>
        <v>-173.51328026276721</v>
      </c>
      <c r="AW17" s="31">
        <f t="shared" si="6"/>
        <v>-154.45785974329871</v>
      </c>
      <c r="AX17" s="31">
        <f t="shared" si="6"/>
        <v>-135.34686091398177</v>
      </c>
      <c r="AY17" s="31">
        <f t="shared" si="6"/>
        <v>-116.18012167141264</v>
      </c>
      <c r="AZ17" s="31">
        <f t="shared" si="6"/>
        <v>-96.957479439386063</v>
      </c>
      <c r="BA17" s="31">
        <f t="shared" si="6"/>
        <v>-77.678771167516032</v>
      </c>
      <c r="BB17" s="31">
        <f t="shared" si="6"/>
        <v>-58.343833329853062</v>
      </c>
      <c r="BC17" s="33">
        <f t="shared" si="6"/>
        <v>-38.952501923496911</v>
      </c>
    </row>
    <row r="18" spans="2:55">
      <c r="B18" s="8" t="s">
        <v>18</v>
      </c>
      <c r="C18" s="31">
        <f t="shared" si="3"/>
        <v>-65093.555166040343</v>
      </c>
      <c r="D18" s="31">
        <f t="shared" si="3"/>
        <v>-73430.391097793545</v>
      </c>
      <c r="E18" s="31">
        <f t="shared" si="3"/>
        <v>-76042.086362773</v>
      </c>
      <c r="F18" s="31">
        <f t="shared" si="3"/>
        <v>-78746.671670351163</v>
      </c>
      <c r="G18" s="32"/>
      <c r="H18" s="31">
        <f t="shared" ref="H18:BC18" si="7">IF(H13&gt;$C$9,IFERROR(MAX(PMT($C11/12,$C10,$C6)-H17,-SUM(H14:H17)),0),0)</f>
        <v>0</v>
      </c>
      <c r="I18" s="31">
        <f t="shared" si="7"/>
        <v>-5831.8003155091046</v>
      </c>
      <c r="J18" s="31">
        <f t="shared" si="7"/>
        <v>-5848.8097330960063</v>
      </c>
      <c r="K18" s="31">
        <f t="shared" si="7"/>
        <v>-5865.8687614842029</v>
      </c>
      <c r="L18" s="31">
        <f t="shared" si="7"/>
        <v>-5882.9775453718648</v>
      </c>
      <c r="M18" s="31">
        <f t="shared" si="7"/>
        <v>-5900.1362298791992</v>
      </c>
      <c r="N18" s="31">
        <f t="shared" si="7"/>
        <v>-5917.3449605496808</v>
      </c>
      <c r="O18" s="31">
        <f t="shared" si="7"/>
        <v>-5934.6038833512839</v>
      </c>
      <c r="P18" s="31">
        <f t="shared" si="7"/>
        <v>-5951.9131446777246</v>
      </c>
      <c r="Q18" s="31">
        <f t="shared" si="7"/>
        <v>-5969.2728913497021</v>
      </c>
      <c r="R18" s="31">
        <f t="shared" si="7"/>
        <v>-5986.6832706161385</v>
      </c>
      <c r="S18" s="31">
        <f t="shared" si="7"/>
        <v>-6004.1444301554357</v>
      </c>
      <c r="T18" s="31">
        <f t="shared" si="7"/>
        <v>-6021.656518076722</v>
      </c>
      <c r="U18" s="31">
        <f t="shared" si="7"/>
        <v>-6039.2196829211125</v>
      </c>
      <c r="V18" s="31">
        <f t="shared" si="7"/>
        <v>-6056.8340736629661</v>
      </c>
      <c r="W18" s="31">
        <f t="shared" si="7"/>
        <v>-6074.4998397111494</v>
      </c>
      <c r="X18" s="31">
        <f t="shared" si="7"/>
        <v>-6092.2171309103069</v>
      </c>
      <c r="Y18" s="31">
        <f t="shared" si="7"/>
        <v>-6109.9860975421288</v>
      </c>
      <c r="Z18" s="31">
        <f t="shared" si="7"/>
        <v>-6127.8068903266267</v>
      </c>
      <c r="AA18" s="31">
        <f t="shared" si="7"/>
        <v>-6145.6796604234123</v>
      </c>
      <c r="AB18" s="31">
        <f t="shared" si="7"/>
        <v>-6163.6045594329807</v>
      </c>
      <c r="AC18" s="31">
        <f t="shared" si="7"/>
        <v>-6181.5817393979942</v>
      </c>
      <c r="AD18" s="31">
        <f t="shared" si="7"/>
        <v>-6199.6113528045717</v>
      </c>
      <c r="AE18" s="31">
        <f t="shared" si="7"/>
        <v>-6217.6935525835852</v>
      </c>
      <c r="AF18" s="31">
        <f t="shared" si="7"/>
        <v>-6235.8284921119539</v>
      </c>
      <c r="AG18" s="31">
        <f t="shared" si="7"/>
        <v>-6254.0163252139464</v>
      </c>
      <c r="AH18" s="31">
        <f t="shared" si="7"/>
        <v>-6272.2572061624869</v>
      </c>
      <c r="AI18" s="31">
        <f t="shared" si="7"/>
        <v>-6290.5512896804612</v>
      </c>
      <c r="AJ18" s="31">
        <f t="shared" si="7"/>
        <v>-6308.898730942029</v>
      </c>
      <c r="AK18" s="31">
        <f t="shared" si="7"/>
        <v>-6327.2996855739439</v>
      </c>
      <c r="AL18" s="31">
        <f t="shared" si="7"/>
        <v>-6345.7543096568679</v>
      </c>
      <c r="AM18" s="31">
        <f t="shared" si="7"/>
        <v>-6364.2627597267001</v>
      </c>
      <c r="AN18" s="31">
        <f t="shared" si="7"/>
        <v>-6382.8251927759029</v>
      </c>
      <c r="AO18" s="31">
        <f t="shared" si="7"/>
        <v>-6401.4417662548331</v>
      </c>
      <c r="AP18" s="31">
        <f t="shared" si="7"/>
        <v>-6420.1126380730757</v>
      </c>
      <c r="AQ18" s="31">
        <f t="shared" si="7"/>
        <v>-6438.8379666007895</v>
      </c>
      <c r="AR18" s="31">
        <f t="shared" si="7"/>
        <v>-6457.6179106700411</v>
      </c>
      <c r="AS18" s="31">
        <f t="shared" si="7"/>
        <v>-6476.4526295761625</v>
      </c>
      <c r="AT18" s="31">
        <f t="shared" si="7"/>
        <v>-6495.3422830790932</v>
      </c>
      <c r="AU18" s="31">
        <f t="shared" si="7"/>
        <v>-6514.2870314047404</v>
      </c>
      <c r="AV18" s="31">
        <f t="shared" si="7"/>
        <v>-6533.2870352463378</v>
      </c>
      <c r="AW18" s="31">
        <f t="shared" si="7"/>
        <v>-6552.3424557658063</v>
      </c>
      <c r="AX18" s="31">
        <f t="shared" si="7"/>
        <v>-6571.4534545951228</v>
      </c>
      <c r="AY18" s="31">
        <f t="shared" si="7"/>
        <v>-6590.6201938376917</v>
      </c>
      <c r="AZ18" s="31">
        <f t="shared" si="7"/>
        <v>-6609.8428360697189</v>
      </c>
      <c r="BA18" s="31">
        <f t="shared" si="7"/>
        <v>-6629.1215443415886</v>
      </c>
      <c r="BB18" s="31">
        <f t="shared" si="7"/>
        <v>-6648.4564821792519</v>
      </c>
      <c r="BC18" s="33">
        <f t="shared" si="7"/>
        <v>-6667.8478135856076</v>
      </c>
    </row>
    <row r="19" spans="2:55" s="22" customFormat="1" ht="15.75" thickBot="1">
      <c r="B19" s="23" t="s">
        <v>19</v>
      </c>
      <c r="C19" s="34">
        <f t="shared" ref="C19:F19" si="8">SUM(C14:C18)</f>
        <v>234906.44483395966</v>
      </c>
      <c r="D19" s="34">
        <f t="shared" si="8"/>
        <v>161476.0537361661</v>
      </c>
      <c r="E19" s="34">
        <f t="shared" si="8"/>
        <v>85433.967373393098</v>
      </c>
      <c r="F19" s="34">
        <f t="shared" si="8"/>
        <v>6687.2957030419348</v>
      </c>
      <c r="G19" s="29"/>
      <c r="H19" s="34">
        <f t="shared" ref="H19:BC19" si="9">SUM(H14:H18)</f>
        <v>300000</v>
      </c>
      <c r="I19" s="34">
        <f t="shared" si="9"/>
        <v>294168.19968449092</v>
      </c>
      <c r="J19" s="34">
        <f t="shared" si="9"/>
        <v>288319.38995139493</v>
      </c>
      <c r="K19" s="34">
        <f t="shared" si="9"/>
        <v>282453.52118991071</v>
      </c>
      <c r="L19" s="34">
        <f t="shared" si="9"/>
        <v>276570.54364453885</v>
      </c>
      <c r="M19" s="34">
        <f t="shared" si="9"/>
        <v>270670.40741465962</v>
      </c>
      <c r="N19" s="34">
        <f t="shared" si="9"/>
        <v>264753.06245410995</v>
      </c>
      <c r="O19" s="34">
        <f t="shared" si="9"/>
        <v>258818.45857075867</v>
      </c>
      <c r="P19" s="34">
        <f t="shared" si="9"/>
        <v>252866.54542608093</v>
      </c>
      <c r="Q19" s="34">
        <f t="shared" si="9"/>
        <v>246897.27253473122</v>
      </c>
      <c r="R19" s="34">
        <f t="shared" si="9"/>
        <v>240910.58926411509</v>
      </c>
      <c r="S19" s="34">
        <f t="shared" si="9"/>
        <v>234906.44483395966</v>
      </c>
      <c r="T19" s="34">
        <f t="shared" si="9"/>
        <v>228884.78831588294</v>
      </c>
      <c r="U19" s="34">
        <f t="shared" si="9"/>
        <v>222845.56863296183</v>
      </c>
      <c r="V19" s="34">
        <f t="shared" si="9"/>
        <v>216788.73455929887</v>
      </c>
      <c r="W19" s="34">
        <f t="shared" si="9"/>
        <v>210714.23471958772</v>
      </c>
      <c r="X19" s="34">
        <f t="shared" si="9"/>
        <v>204622.01758867741</v>
      </c>
      <c r="Y19" s="34">
        <f t="shared" si="9"/>
        <v>198512.03149113528</v>
      </c>
      <c r="Z19" s="34">
        <f t="shared" si="9"/>
        <v>192384.22460080864</v>
      </c>
      <c r="AA19" s="34">
        <f t="shared" si="9"/>
        <v>186238.54494038521</v>
      </c>
      <c r="AB19" s="34">
        <f t="shared" si="9"/>
        <v>180074.94038095223</v>
      </c>
      <c r="AC19" s="34">
        <f t="shared" si="9"/>
        <v>173893.35864155425</v>
      </c>
      <c r="AD19" s="34">
        <f t="shared" si="9"/>
        <v>167693.74728874967</v>
      </c>
      <c r="AE19" s="34">
        <f t="shared" si="9"/>
        <v>161476.0537361661</v>
      </c>
      <c r="AF19" s="34">
        <f t="shared" si="9"/>
        <v>155240.22524405413</v>
      </c>
      <c r="AG19" s="34">
        <f t="shared" si="9"/>
        <v>148986.20891884019</v>
      </c>
      <c r="AH19" s="34">
        <f t="shared" si="9"/>
        <v>142713.95171267769</v>
      </c>
      <c r="AI19" s="34">
        <f t="shared" si="9"/>
        <v>136423.40042299722</v>
      </c>
      <c r="AJ19" s="34">
        <f t="shared" si="9"/>
        <v>130114.50169205519</v>
      </c>
      <c r="AK19" s="34">
        <f t="shared" si="9"/>
        <v>123787.20200648124</v>
      </c>
      <c r="AL19" s="34">
        <f t="shared" si="9"/>
        <v>117441.44769682437</v>
      </c>
      <c r="AM19" s="34">
        <f t="shared" si="9"/>
        <v>111077.18493709767</v>
      </c>
      <c r="AN19" s="34">
        <f t="shared" si="9"/>
        <v>104694.35974432177</v>
      </c>
      <c r="AO19" s="34">
        <f t="shared" si="9"/>
        <v>98292.917978066936</v>
      </c>
      <c r="AP19" s="34">
        <f t="shared" si="9"/>
        <v>91872.805339993865</v>
      </c>
      <c r="AQ19" s="34">
        <f t="shared" si="9"/>
        <v>85433.967373393069</v>
      </c>
      <c r="AR19" s="34">
        <f t="shared" si="9"/>
        <v>78976.349462723025</v>
      </c>
      <c r="AS19" s="34">
        <f t="shared" si="9"/>
        <v>72499.896833146864</v>
      </c>
      <c r="AT19" s="34">
        <f t="shared" si="9"/>
        <v>66004.554550067769</v>
      </c>
      <c r="AU19" s="34">
        <f t="shared" si="9"/>
        <v>59490.267518663029</v>
      </c>
      <c r="AV19" s="34">
        <f t="shared" si="9"/>
        <v>52956.980483416693</v>
      </c>
      <c r="AW19" s="34">
        <f t="shared" si="9"/>
        <v>46404.638027650886</v>
      </c>
      <c r="AX19" s="34">
        <f t="shared" si="9"/>
        <v>39833.184573055762</v>
      </c>
      <c r="AY19" s="34">
        <f t="shared" si="9"/>
        <v>33242.564379218071</v>
      </c>
      <c r="AZ19" s="34">
        <f t="shared" si="9"/>
        <v>26632.721543148353</v>
      </c>
      <c r="BA19" s="34">
        <f t="shared" si="9"/>
        <v>20003.599998806763</v>
      </c>
      <c r="BB19" s="34">
        <f t="shared" si="9"/>
        <v>13355.143516627511</v>
      </c>
      <c r="BC19" s="35">
        <f t="shared" si="9"/>
        <v>6687.2957030419038</v>
      </c>
    </row>
    <row r="20" spans="2:55" ht="5.25" customHeight="1" thickTop="1" thickBot="1">
      <c r="B20" s="1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7"/>
    </row>
    <row r="21" spans="2:55" ht="5.25" customHeight="1"/>
  </sheetData>
  <sheetProtection selectLockedCells="1"/>
  <mergeCells count="1">
    <mergeCell ref="B3:E3"/>
  </mergeCells>
  <dataValidations count="1">
    <dataValidation type="list" allowBlank="1" showInputMessage="1" showErrorMessage="1" sqref="C7" xr:uid="{BD60AD16-BF51-48FC-9399-FED2A5813E23}">
      <formula1>$H$13:$S$13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Width="2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3" ma:contentTypeDescription="Create a new document." ma:contentTypeScope="" ma:versionID="1a9ae62c76831f41b50acdca15f0a931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f136a3e127f874d5c46567bcd6a0f8e1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  <MediaLengthInSeconds xmlns="45dae456-88b9-4ffb-bdb7-b103bac82d3a" xsi:nil="true"/>
  </documentManagement>
</p:properties>
</file>

<file path=customXml/itemProps1.xml><?xml version="1.0" encoding="utf-8"?>
<ds:datastoreItem xmlns:ds="http://schemas.openxmlformats.org/officeDocument/2006/customXml" ds:itemID="{0BA060B4-CC50-4161-B161-4B2B35E3150F}"/>
</file>

<file path=customXml/itemProps2.xml><?xml version="1.0" encoding="utf-8"?>
<ds:datastoreItem xmlns:ds="http://schemas.openxmlformats.org/officeDocument/2006/customXml" ds:itemID="{83358E41-2CD5-4ACE-85A1-B99BF5E36A48}"/>
</file>

<file path=customXml/itemProps3.xml><?xml version="1.0" encoding="utf-8"?>
<ds:datastoreItem xmlns:ds="http://schemas.openxmlformats.org/officeDocument/2006/customXml" ds:itemID="{FA5A31BE-0178-4972-BF58-B69877F59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 Sheehan</dc:creator>
  <cp:keywords/>
  <dc:description/>
  <cp:lastModifiedBy/>
  <cp:revision/>
  <dcterms:created xsi:type="dcterms:W3CDTF">2021-06-02T09:47:14Z</dcterms:created>
  <dcterms:modified xsi:type="dcterms:W3CDTF">2022-02-22T09:06:22Z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42778500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