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530"/>
  <workbookPr defaultThemeVersion="166925"/>
  <mc:AlternateContent xmlns:mc="http://schemas.openxmlformats.org/markup-compatibility/2006">
    <mc:Choice Requires="x15">
      <x15ac:absPath xmlns:x15ac="http://schemas.microsoft.com/office/spreadsheetml/2010/11/ac" url="https://failteireland-my.sharepoint.com/personal/gemma_costello_failteireland_ie/Documents/Documents/Gemma/Breakfast efficienicies toolkit/FINAL WIP (12-02-21)/Module 5 Calculator UPDATED/"/>
    </mc:Choice>
  </mc:AlternateContent>
  <xr:revisionPtr revIDLastSave="2" documentId="8_{E5405EE3-CCCF-4F05-90AB-128B8A915DBE}" xr6:coauthVersionLast="46" xr6:coauthVersionMax="46" xr10:uidLastSave="{6AC3422F-A2C3-4532-93E3-A20A182E7392}"/>
  <bookViews>
    <workbookView xWindow="-120" yWindow="-120" windowWidth="29040" windowHeight="15840" activeTab="2" xr2:uid="{16A8EB36-D067-4E68-8C32-1169A1F1E1D0}"/>
  </bookViews>
  <sheets>
    <sheet name="Ingredients Price List" sheetId="1" r:id="rId1"/>
    <sheet name="Stock Sheet" sheetId="2" r:id="rId2"/>
    <sheet name="Template" sheetId="21" r:id="rId3"/>
  </sheets>
  <definedNames>
    <definedName name="Accepted_Categories">'Ingredients Price List'!$R$879:$R$897</definedName>
    <definedName name="All">'Stock Sheet'!$E$13:$E$876</definedName>
    <definedName name="BeveragesJuices">'Stock Sheet'!$E$13:$E$45</definedName>
    <definedName name="BeveragesJuices1">'Stock Sheet'!$C$13:$C$45</definedName>
    <definedName name="BeveragesJuices2">'Stock Sheet'!$D$13:$D$45</definedName>
    <definedName name="BeveragesJuicesNum">'Stock Sheet'!$F$13</definedName>
    <definedName name="Breads">'Stock Sheet'!$E$46:$E$77</definedName>
    <definedName name="Breads1">'Stock Sheet'!$C$46:$C$77</definedName>
    <definedName name="Breads2">'Stock Sheet'!$D$46:$D$77</definedName>
    <definedName name="BreadsNum">'Stock Sheet'!$F$46</definedName>
    <definedName name="ColumnDescription">'Stock Sheet'!$B$883</definedName>
    <definedName name="DairyEggsCheeses">'Stock Sheet'!$E$78:$E$132</definedName>
    <definedName name="DairyEggsCheeses1">'Stock Sheet'!$C$78:$C$132</definedName>
    <definedName name="DairyEggsCheeses2">'Stock Sheet'!$D$78:$D$132</definedName>
    <definedName name="DairyEggsCheesesNum">'Stock Sheet'!$F$78</definedName>
    <definedName name="Fish">'Stock Sheet'!$E$133:$E$175</definedName>
    <definedName name="Fish1">'Stock Sheet'!$C$133:$C$175</definedName>
    <definedName name="Fish2">'Stock Sheet'!$D$133:$D$175</definedName>
    <definedName name="FishNums">'Stock Sheet'!$F$133</definedName>
    <definedName name="FreezerItems">'Stock Sheet'!$E$176:$E$205</definedName>
    <definedName name="FreezerItems1">'Stock Sheet'!$C$176:$C$205</definedName>
    <definedName name="FreezerItems2">'Stock Sheet'!$D$176:$D$205</definedName>
    <definedName name="FreezerItemsNums">'Stock Sheet'!$F$176</definedName>
    <definedName name="FreshFruitVeg">'Stock Sheet'!$E$206:$E$303</definedName>
    <definedName name="FreshFruitVeg1">'Stock Sheet'!$C$206:$C$303</definedName>
    <definedName name="FreshFruitVeg2">'Stock Sheet'!$D$206:$D$303</definedName>
    <definedName name="FreshFruitVegNum">'Stock Sheet'!$F$206</definedName>
    <definedName name="Hiding_Ingredients_that_you_do_not_use">'Ingredients Price List'!$B$901</definedName>
    <definedName name="HidingIngredients" localSheetId="1">'Stock Sheet'!$B$896</definedName>
    <definedName name="IngredientList">'Ingredients Price List'!$D$13:$D$876</definedName>
    <definedName name="IngredientsTable">'Ingredients Price List'!$D$13:$K$876</definedName>
    <definedName name="IngrTypes">'Ingredients Price List'!$P$879:$P$946</definedName>
    <definedName name="JamsPreserves">'Stock Sheet'!$E$304:$E$331</definedName>
    <definedName name="JamsPreserves1">'Stock Sheet'!$C$304:$C$331</definedName>
    <definedName name="JamsPreserves2">'Stock Sheet'!$D$304:$D$331</definedName>
    <definedName name="Meat">'Stock Sheet'!$E$332:$E$386</definedName>
    <definedName name="Meat1">'Stock Sheet'!$C$332:$C$386</definedName>
    <definedName name="Meat2">'Stock Sheet'!$D$332:$D$386</definedName>
    <definedName name="MiscellaneousOther">'Stock Sheet'!$E$387:$E$435</definedName>
    <definedName name="MiscellaneousOther1">'Stock Sheet'!$C$387:$C$435</definedName>
    <definedName name="MiscellaneousOther2">'Stock Sheet'!$D$387:$D$435</definedName>
    <definedName name="MyOwnIngredients">'Stock Sheet'!$E$776:$E$876</definedName>
    <definedName name="MyOwnIngredients1">'Stock Sheet'!$C$776:$C$876</definedName>
    <definedName name="MyOwnIngredients2">'Stock Sheet'!$D$776:$D$876</definedName>
    <definedName name="NutsSeedsOilsDriedFruit">'Stock Sheet'!$E$436:$E$471</definedName>
    <definedName name="NutsSeedsOilsDriedFruit1">'Stock Sheet'!$C$436:$C$471</definedName>
    <definedName name="NutsSeedsOilsDriedFruit2">'Stock Sheet'!$D$436:$D$471</definedName>
    <definedName name="PastriesBiscuits">'Stock Sheet'!$E$472:$E$504</definedName>
    <definedName name="PastriesBiscuits1">'Stock Sheet'!$C$472:$C$504</definedName>
    <definedName name="PastriesBiscuits2">'Stock Sheet'!$D$472:$D$504</definedName>
    <definedName name="PoultryGame">'Stock Sheet'!$E$505:$E$536</definedName>
    <definedName name="PoultryGame1">'Stock Sheet'!$C$505:$C$536</definedName>
    <definedName name="PoultryGame2">'Stock Sheet'!$D$505:$D$536</definedName>
    <definedName name="_xlnm.Print_Area" localSheetId="1">'Stock Sheet'!$A$1:$W$1010</definedName>
    <definedName name="_xlnm.Print_Area" localSheetId="2">Template!$A$1:$M$74</definedName>
    <definedName name="SaucesMarinades">'Stock Sheet'!$E$537:$E$584</definedName>
    <definedName name="SaucesMarinades1">'Stock Sheet'!$C$537:$C$584</definedName>
    <definedName name="SaucesMarinades2">'Stock Sheet'!$D$537:$D$584</definedName>
    <definedName name="SeasoningsHerbsSpices">'Stock Sheet'!$E$585:$E$648</definedName>
    <definedName name="SeasoningsHerbsSpices1">'Stock Sheet'!$C$585:$C$648</definedName>
    <definedName name="SeasoningsHerbsSpices2">'Stock Sheet'!$D$585:$D$648</definedName>
    <definedName name="Stocks">'Stock Sheet'!$E$649:$E$683</definedName>
    <definedName name="Stocks1">'Stock Sheet'!$C$649:$C$683</definedName>
    <definedName name="Stocks2">'Stock Sheet'!$D$649:$D$683</definedName>
    <definedName name="StoreCupboardIngredients">'Stock Sheet'!$E$684:$E$775</definedName>
    <definedName name="StoreCupboardIngredients1">'Stock Sheet'!$C$684:$C$775</definedName>
    <definedName name="StoreCupboardIngredients2">'Stock Sheet'!$D$684:$D$775</definedName>
    <definedName name="The_above_Table_has_been_separated_into_a_number_of_columns">'Ingredients Price List'!$B$883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Q2" i="2" l="1"/>
  <c r="L59" i="21" l="1"/>
  <c r="E58" i="21"/>
  <c r="E59" i="21" s="1"/>
  <c r="G40" i="21"/>
  <c r="E38" i="21"/>
  <c r="M35" i="21"/>
  <c r="K35" i="21"/>
  <c r="J35" i="21"/>
  <c r="L35" i="21" s="1"/>
  <c r="I35" i="21"/>
  <c r="A35" i="21"/>
  <c r="M34" i="21"/>
  <c r="K34" i="21"/>
  <c r="J34" i="21"/>
  <c r="L34" i="21" s="1"/>
  <c r="I34" i="21"/>
  <c r="A34" i="21"/>
  <c r="M33" i="21"/>
  <c r="K33" i="21"/>
  <c r="J33" i="21"/>
  <c r="L33" i="21" s="1"/>
  <c r="I33" i="21"/>
  <c r="A33" i="21"/>
  <c r="M32" i="21"/>
  <c r="K32" i="21"/>
  <c r="J32" i="21"/>
  <c r="L32" i="21" s="1"/>
  <c r="I32" i="21"/>
  <c r="A32" i="21"/>
  <c r="M31" i="21"/>
  <c r="K31" i="21"/>
  <c r="J31" i="21"/>
  <c r="L31" i="21" s="1"/>
  <c r="I31" i="21"/>
  <c r="A31" i="21"/>
  <c r="M30" i="21"/>
  <c r="K30" i="21"/>
  <c r="J30" i="21"/>
  <c r="L30" i="21" s="1"/>
  <c r="I30" i="21"/>
  <c r="A30" i="21"/>
  <c r="M29" i="21"/>
  <c r="K29" i="21"/>
  <c r="J29" i="21"/>
  <c r="L29" i="21" s="1"/>
  <c r="I29" i="21"/>
  <c r="A29" i="21"/>
  <c r="M28" i="21"/>
  <c r="K28" i="21"/>
  <c r="J28" i="21"/>
  <c r="L28" i="21" s="1"/>
  <c r="I28" i="21"/>
  <c r="A28" i="21"/>
  <c r="M27" i="21"/>
  <c r="K27" i="21"/>
  <c r="J27" i="21"/>
  <c r="L27" i="21" s="1"/>
  <c r="I27" i="21"/>
  <c r="A27" i="21"/>
  <c r="M26" i="21"/>
  <c r="K26" i="21"/>
  <c r="J26" i="21"/>
  <c r="L26" i="21" s="1"/>
  <c r="I26" i="21"/>
  <c r="A26" i="21"/>
  <c r="M25" i="21"/>
  <c r="K25" i="21"/>
  <c r="J25" i="21"/>
  <c r="L25" i="21" s="1"/>
  <c r="I25" i="21"/>
  <c r="A25" i="21"/>
  <c r="M24" i="21"/>
  <c r="K24" i="21"/>
  <c r="J24" i="21"/>
  <c r="L24" i="21" s="1"/>
  <c r="I24" i="21"/>
  <c r="A24" i="21"/>
  <c r="M23" i="21"/>
  <c r="K23" i="21"/>
  <c r="J23" i="21"/>
  <c r="L23" i="21" s="1"/>
  <c r="I23" i="21"/>
  <c r="A23" i="21"/>
  <c r="M22" i="21"/>
  <c r="K22" i="21"/>
  <c r="J22" i="21"/>
  <c r="L22" i="21" s="1"/>
  <c r="I22" i="21"/>
  <c r="A22" i="21"/>
  <c r="M21" i="21"/>
  <c r="K21" i="21"/>
  <c r="J21" i="21"/>
  <c r="I21" i="21"/>
  <c r="E21" i="21"/>
  <c r="A21" i="21"/>
  <c r="M20" i="21"/>
  <c r="K20" i="21"/>
  <c r="J20" i="21"/>
  <c r="I20" i="21"/>
  <c r="E20" i="21"/>
  <c r="A20" i="21"/>
  <c r="M19" i="21"/>
  <c r="K19" i="21"/>
  <c r="J19" i="21"/>
  <c r="I19" i="21"/>
  <c r="E19" i="21"/>
  <c r="A19" i="21"/>
  <c r="M18" i="21"/>
  <c r="K18" i="21"/>
  <c r="J18" i="21"/>
  <c r="I18" i="21"/>
  <c r="E18" i="21"/>
  <c r="A18" i="21"/>
  <c r="M17" i="21"/>
  <c r="K17" i="21"/>
  <c r="J17" i="21"/>
  <c r="I17" i="21"/>
  <c r="E17" i="21"/>
  <c r="A17" i="21"/>
  <c r="M16" i="21"/>
  <c r="K16" i="21"/>
  <c r="J16" i="21"/>
  <c r="I16" i="21"/>
  <c r="E16" i="21"/>
  <c r="A16" i="21"/>
  <c r="M15" i="21"/>
  <c r="K15" i="21"/>
  <c r="J15" i="21"/>
  <c r="I15" i="21"/>
  <c r="E15" i="21"/>
  <c r="A15" i="21"/>
  <c r="M14" i="21"/>
  <c r="K14" i="21"/>
  <c r="J14" i="21"/>
  <c r="I14" i="21"/>
  <c r="E14" i="21"/>
  <c r="A14" i="21"/>
  <c r="M13" i="21"/>
  <c r="K13" i="21"/>
  <c r="J13" i="21"/>
  <c r="E13" i="21"/>
  <c r="A13" i="21"/>
  <c r="M12" i="21"/>
  <c r="K12" i="21"/>
  <c r="J12" i="21"/>
  <c r="I12" i="21"/>
  <c r="E12" i="21"/>
  <c r="A12" i="21"/>
  <c r="M11" i="21"/>
  <c r="K11" i="21"/>
  <c r="J11" i="21"/>
  <c r="I11" i="21"/>
  <c r="E11" i="21"/>
  <c r="M10" i="21"/>
  <c r="K10" i="21"/>
  <c r="J10" i="21"/>
  <c r="I10" i="21"/>
  <c r="E10" i="21"/>
  <c r="M9" i="21"/>
  <c r="K9" i="21"/>
  <c r="J9" i="21"/>
  <c r="I9" i="21"/>
  <c r="E9" i="21"/>
  <c r="M8" i="21"/>
  <c r="K8" i="21"/>
  <c r="G37" i="21" s="1"/>
  <c r="J8" i="21"/>
  <c r="I8" i="21"/>
  <c r="E8" i="21"/>
  <c r="A8" i="21"/>
  <c r="A10" i="21"/>
  <c r="A9" i="21"/>
  <c r="A11" i="21"/>
  <c r="L21" i="21" l="1"/>
  <c r="L8" i="21"/>
  <c r="L11" i="21"/>
  <c r="L12" i="21"/>
  <c r="L14" i="21"/>
  <c r="L16" i="21"/>
  <c r="L17" i="21"/>
  <c r="L18" i="21"/>
  <c r="L19" i="21"/>
  <c r="L15" i="21"/>
  <c r="L13" i="21"/>
  <c r="L20" i="21"/>
  <c r="L10" i="21"/>
  <c r="L9" i="21"/>
  <c r="G38" i="21" l="1"/>
  <c r="G39" i="21" s="1"/>
  <c r="G41" i="21" s="1"/>
  <c r="K14" i="2"/>
  <c r="K15" i="2"/>
  <c r="K16" i="2"/>
  <c r="K17" i="2"/>
  <c r="K18" i="2"/>
  <c r="K19" i="2"/>
  <c r="K20" i="2"/>
  <c r="K21" i="2"/>
  <c r="K22" i="2"/>
  <c r="K23" i="2"/>
  <c r="K24" i="2"/>
  <c r="K25" i="2"/>
  <c r="K26" i="2"/>
  <c r="K27" i="2"/>
  <c r="K28" i="2"/>
  <c r="K29" i="2"/>
  <c r="K30" i="2"/>
  <c r="K31" i="2"/>
  <c r="K32" i="2"/>
  <c r="K33" i="2"/>
  <c r="K34" i="2"/>
  <c r="K35" i="2"/>
  <c r="K36" i="2"/>
  <c r="K37" i="2"/>
  <c r="K38" i="2"/>
  <c r="K39" i="2"/>
  <c r="K40" i="2"/>
  <c r="K41" i="2"/>
  <c r="K42" i="2"/>
  <c r="K43" i="2"/>
  <c r="K44" i="2"/>
  <c r="K45" i="2"/>
  <c r="K46" i="2"/>
  <c r="K47" i="2"/>
  <c r="K48" i="2"/>
  <c r="K49" i="2"/>
  <c r="K50" i="2"/>
  <c r="K51" i="2"/>
  <c r="K52" i="2"/>
  <c r="K53" i="2"/>
  <c r="K54" i="2"/>
  <c r="K55" i="2"/>
  <c r="K56" i="2"/>
  <c r="K57" i="2"/>
  <c r="K58" i="2"/>
  <c r="K59" i="2"/>
  <c r="K60" i="2"/>
  <c r="K61" i="2"/>
  <c r="K62" i="2"/>
  <c r="K63" i="2"/>
  <c r="K64" i="2"/>
  <c r="K65" i="2"/>
  <c r="K66" i="2"/>
  <c r="K67" i="2"/>
  <c r="K68" i="2"/>
  <c r="K69" i="2"/>
  <c r="K70" i="2"/>
  <c r="K71" i="2"/>
  <c r="K72" i="2"/>
  <c r="K73" i="2"/>
  <c r="K74" i="2"/>
  <c r="K75" i="2"/>
  <c r="K76" i="2"/>
  <c r="K77" i="2"/>
  <c r="K78" i="2"/>
  <c r="K79" i="2"/>
  <c r="K80" i="2"/>
  <c r="K81" i="2"/>
  <c r="K82" i="2"/>
  <c r="K83" i="2"/>
  <c r="K84" i="2"/>
  <c r="K85" i="2"/>
  <c r="K86" i="2"/>
  <c r="K87" i="2"/>
  <c r="K88" i="2"/>
  <c r="K89" i="2"/>
  <c r="K90" i="2"/>
  <c r="K91" i="2"/>
  <c r="K92" i="2"/>
  <c r="K93" i="2"/>
  <c r="K94" i="2"/>
  <c r="K95" i="2"/>
  <c r="K96" i="2"/>
  <c r="K97" i="2"/>
  <c r="K98" i="2"/>
  <c r="K99" i="2"/>
  <c r="K100" i="2"/>
  <c r="K101" i="2"/>
  <c r="K102" i="2"/>
  <c r="K103" i="2"/>
  <c r="K104" i="2"/>
  <c r="K105" i="2"/>
  <c r="K106" i="2"/>
  <c r="K107" i="2"/>
  <c r="K108" i="2"/>
  <c r="K109" i="2"/>
  <c r="K110" i="2"/>
  <c r="K111" i="2"/>
  <c r="K112" i="2"/>
  <c r="K113" i="2"/>
  <c r="K114" i="2"/>
  <c r="K115" i="2"/>
  <c r="K116" i="2"/>
  <c r="K117" i="2"/>
  <c r="K118" i="2"/>
  <c r="K119" i="2"/>
  <c r="K120" i="2"/>
  <c r="K121" i="2"/>
  <c r="K122" i="2"/>
  <c r="K123" i="2"/>
  <c r="K124" i="2"/>
  <c r="K125" i="2"/>
  <c r="K126" i="2"/>
  <c r="K127" i="2"/>
  <c r="K128" i="2"/>
  <c r="K129" i="2"/>
  <c r="K130" i="2"/>
  <c r="K131" i="2"/>
  <c r="K132" i="2"/>
  <c r="K133" i="2"/>
  <c r="K134" i="2"/>
  <c r="K135" i="2"/>
  <c r="K136" i="2"/>
  <c r="K137" i="2"/>
  <c r="K138" i="2"/>
  <c r="K139" i="2"/>
  <c r="K140" i="2"/>
  <c r="K141" i="2"/>
  <c r="K142" i="2"/>
  <c r="K143" i="2"/>
  <c r="K144" i="2"/>
  <c r="K145" i="2"/>
  <c r="K146" i="2"/>
  <c r="K147" i="2"/>
  <c r="K148" i="2"/>
  <c r="K149" i="2"/>
  <c r="K150" i="2"/>
  <c r="K151" i="2"/>
  <c r="K152" i="2"/>
  <c r="K153" i="2"/>
  <c r="K154" i="2"/>
  <c r="K155" i="2"/>
  <c r="K156" i="2"/>
  <c r="K157" i="2"/>
  <c r="K158" i="2"/>
  <c r="K159" i="2"/>
  <c r="K160" i="2"/>
  <c r="K161" i="2"/>
  <c r="K162" i="2"/>
  <c r="K163" i="2"/>
  <c r="K164" i="2"/>
  <c r="K165" i="2"/>
  <c r="K166" i="2"/>
  <c r="K167" i="2"/>
  <c r="K168" i="2"/>
  <c r="K169" i="2"/>
  <c r="K170" i="2"/>
  <c r="K171" i="2"/>
  <c r="K172" i="2"/>
  <c r="K173" i="2"/>
  <c r="K174" i="2"/>
  <c r="K175" i="2"/>
  <c r="K176" i="2"/>
  <c r="K177" i="2"/>
  <c r="K178" i="2"/>
  <c r="K179" i="2"/>
  <c r="K180" i="2"/>
  <c r="K181" i="2"/>
  <c r="K182" i="2"/>
  <c r="K183" i="2"/>
  <c r="K184" i="2"/>
  <c r="K185" i="2"/>
  <c r="K186" i="2"/>
  <c r="K187" i="2"/>
  <c r="K188" i="2"/>
  <c r="K189" i="2"/>
  <c r="K190" i="2"/>
  <c r="K191" i="2"/>
  <c r="K192" i="2"/>
  <c r="K193" i="2"/>
  <c r="K194" i="2"/>
  <c r="K195" i="2"/>
  <c r="K196" i="2"/>
  <c r="K197" i="2"/>
  <c r="K198" i="2"/>
  <c r="K199" i="2"/>
  <c r="K200" i="2"/>
  <c r="K201" i="2"/>
  <c r="K202" i="2"/>
  <c r="K203" i="2"/>
  <c r="K204" i="2"/>
  <c r="K205" i="2"/>
  <c r="K206" i="2"/>
  <c r="K207" i="2"/>
  <c r="K208" i="2"/>
  <c r="K209" i="2"/>
  <c r="K210" i="2"/>
  <c r="K211" i="2"/>
  <c r="K212" i="2"/>
  <c r="K213" i="2"/>
  <c r="K214" i="2"/>
  <c r="K215" i="2"/>
  <c r="K216" i="2"/>
  <c r="K217" i="2"/>
  <c r="K218" i="2"/>
  <c r="K219" i="2"/>
  <c r="K220" i="2"/>
  <c r="K221" i="2"/>
  <c r="K222" i="2"/>
  <c r="K223" i="2"/>
  <c r="K224" i="2"/>
  <c r="K225" i="2"/>
  <c r="K226" i="2"/>
  <c r="K227" i="2"/>
  <c r="K228" i="2"/>
  <c r="K229" i="2"/>
  <c r="K230" i="2"/>
  <c r="K231" i="2"/>
  <c r="K232" i="2"/>
  <c r="K233" i="2"/>
  <c r="K234" i="2"/>
  <c r="K235" i="2"/>
  <c r="K236" i="2"/>
  <c r="K237" i="2"/>
  <c r="K238" i="2"/>
  <c r="K239" i="2"/>
  <c r="K240" i="2"/>
  <c r="K241" i="2"/>
  <c r="K242" i="2"/>
  <c r="K243" i="2"/>
  <c r="K244" i="2"/>
  <c r="K245" i="2"/>
  <c r="K246" i="2"/>
  <c r="K247" i="2"/>
  <c r="K248" i="2"/>
  <c r="K249" i="2"/>
  <c r="K250" i="2"/>
  <c r="K251" i="2"/>
  <c r="K252" i="2"/>
  <c r="K253" i="2"/>
  <c r="K254" i="2"/>
  <c r="K255" i="2"/>
  <c r="K256" i="2"/>
  <c r="K257" i="2"/>
  <c r="K258" i="2"/>
  <c r="K259" i="2"/>
  <c r="K260" i="2"/>
  <c r="K261" i="2"/>
  <c r="K262" i="2"/>
  <c r="K263" i="2"/>
  <c r="K264" i="2"/>
  <c r="K265" i="2"/>
  <c r="K266" i="2"/>
  <c r="K267" i="2"/>
  <c r="K268" i="2"/>
  <c r="K269" i="2"/>
  <c r="K270" i="2"/>
  <c r="K271" i="2"/>
  <c r="K272" i="2"/>
  <c r="K273" i="2"/>
  <c r="K274" i="2"/>
  <c r="K275" i="2"/>
  <c r="K276" i="2"/>
  <c r="K277" i="2"/>
  <c r="K278" i="2"/>
  <c r="K279" i="2"/>
  <c r="K280" i="2"/>
  <c r="K281" i="2"/>
  <c r="K282" i="2"/>
  <c r="K283" i="2"/>
  <c r="K284" i="2"/>
  <c r="K285" i="2"/>
  <c r="K286" i="2"/>
  <c r="K287" i="2"/>
  <c r="K288" i="2"/>
  <c r="K289" i="2"/>
  <c r="K290" i="2"/>
  <c r="K291" i="2"/>
  <c r="K292" i="2"/>
  <c r="K293" i="2"/>
  <c r="K294" i="2"/>
  <c r="K295" i="2"/>
  <c r="K296" i="2"/>
  <c r="K297" i="2"/>
  <c r="K298" i="2"/>
  <c r="K299" i="2"/>
  <c r="K300" i="2"/>
  <c r="K301" i="2"/>
  <c r="K302" i="2"/>
  <c r="K303" i="2"/>
  <c r="K304" i="2"/>
  <c r="K305" i="2"/>
  <c r="K306" i="2"/>
  <c r="K307" i="2"/>
  <c r="K308" i="2"/>
  <c r="K309" i="2"/>
  <c r="K310" i="2"/>
  <c r="K311" i="2"/>
  <c r="K312" i="2"/>
  <c r="K313" i="2"/>
  <c r="K314" i="2"/>
  <c r="K315" i="2"/>
  <c r="K316" i="2"/>
  <c r="K317" i="2"/>
  <c r="K318" i="2"/>
  <c r="K319" i="2"/>
  <c r="K320" i="2"/>
  <c r="K321" i="2"/>
  <c r="K322" i="2"/>
  <c r="K323" i="2"/>
  <c r="K324" i="2"/>
  <c r="K325" i="2"/>
  <c r="K326" i="2"/>
  <c r="K327" i="2"/>
  <c r="K328" i="2"/>
  <c r="K329" i="2"/>
  <c r="K330" i="2"/>
  <c r="K331" i="2"/>
  <c r="K332" i="2"/>
  <c r="K333" i="2"/>
  <c r="K334" i="2"/>
  <c r="K335" i="2"/>
  <c r="K336" i="2"/>
  <c r="K337" i="2"/>
  <c r="K338" i="2"/>
  <c r="K339" i="2"/>
  <c r="K340" i="2"/>
  <c r="K341" i="2"/>
  <c r="K342" i="2"/>
  <c r="K343" i="2"/>
  <c r="K344" i="2"/>
  <c r="K345" i="2"/>
  <c r="K346" i="2"/>
  <c r="K347" i="2"/>
  <c r="K348" i="2"/>
  <c r="K349" i="2"/>
  <c r="K350" i="2"/>
  <c r="K351" i="2"/>
  <c r="K352" i="2"/>
  <c r="K353" i="2"/>
  <c r="K354" i="2"/>
  <c r="K355" i="2"/>
  <c r="K356" i="2"/>
  <c r="K357" i="2"/>
  <c r="K358" i="2"/>
  <c r="K359" i="2"/>
  <c r="K360" i="2"/>
  <c r="K361" i="2"/>
  <c r="K362" i="2"/>
  <c r="K363" i="2"/>
  <c r="K364" i="2"/>
  <c r="K365" i="2"/>
  <c r="K366" i="2"/>
  <c r="K367" i="2"/>
  <c r="K368" i="2"/>
  <c r="K369" i="2"/>
  <c r="K370" i="2"/>
  <c r="K371" i="2"/>
  <c r="K372" i="2"/>
  <c r="K373" i="2"/>
  <c r="K374" i="2"/>
  <c r="K375" i="2"/>
  <c r="K376" i="2"/>
  <c r="K377" i="2"/>
  <c r="K378" i="2"/>
  <c r="K379" i="2"/>
  <c r="K380" i="2"/>
  <c r="K381" i="2"/>
  <c r="K382" i="2"/>
  <c r="K383" i="2"/>
  <c r="K384" i="2"/>
  <c r="K385" i="2"/>
  <c r="K386" i="2"/>
  <c r="K387" i="2"/>
  <c r="K388" i="2"/>
  <c r="K389" i="2"/>
  <c r="K390" i="2"/>
  <c r="K391" i="2"/>
  <c r="K392" i="2"/>
  <c r="K393" i="2"/>
  <c r="K394" i="2"/>
  <c r="K395" i="2"/>
  <c r="K396" i="2"/>
  <c r="K397" i="2"/>
  <c r="K398" i="2"/>
  <c r="K399" i="2"/>
  <c r="K400" i="2"/>
  <c r="K401" i="2"/>
  <c r="K402" i="2"/>
  <c r="K403" i="2"/>
  <c r="K404" i="2"/>
  <c r="K405" i="2"/>
  <c r="K406" i="2"/>
  <c r="K407" i="2"/>
  <c r="K408" i="2"/>
  <c r="K409" i="2"/>
  <c r="K410" i="2"/>
  <c r="K411" i="2"/>
  <c r="K412" i="2"/>
  <c r="K413" i="2"/>
  <c r="K414" i="2"/>
  <c r="K415" i="2"/>
  <c r="K416" i="2"/>
  <c r="K417" i="2"/>
  <c r="K418" i="2"/>
  <c r="K419" i="2"/>
  <c r="K420" i="2"/>
  <c r="K421" i="2"/>
  <c r="K422" i="2"/>
  <c r="K423" i="2"/>
  <c r="K424" i="2"/>
  <c r="K425" i="2"/>
  <c r="K426" i="2"/>
  <c r="K427" i="2"/>
  <c r="K428" i="2"/>
  <c r="K429" i="2"/>
  <c r="K430" i="2"/>
  <c r="K431" i="2"/>
  <c r="K432" i="2"/>
  <c r="K433" i="2"/>
  <c r="K434" i="2"/>
  <c r="K435" i="2"/>
  <c r="K436" i="2"/>
  <c r="K437" i="2"/>
  <c r="K438" i="2"/>
  <c r="K439" i="2"/>
  <c r="K440" i="2"/>
  <c r="K441" i="2"/>
  <c r="K442" i="2"/>
  <c r="K443" i="2"/>
  <c r="K444" i="2"/>
  <c r="K445" i="2"/>
  <c r="K446" i="2"/>
  <c r="K447" i="2"/>
  <c r="K448" i="2"/>
  <c r="K449" i="2"/>
  <c r="K450" i="2"/>
  <c r="K451" i="2"/>
  <c r="K452" i="2"/>
  <c r="K453" i="2"/>
  <c r="K454" i="2"/>
  <c r="K455" i="2"/>
  <c r="K456" i="2"/>
  <c r="K457" i="2"/>
  <c r="K458" i="2"/>
  <c r="K459" i="2"/>
  <c r="K460" i="2"/>
  <c r="K461" i="2"/>
  <c r="K462" i="2"/>
  <c r="K463" i="2"/>
  <c r="K464" i="2"/>
  <c r="K465" i="2"/>
  <c r="K466" i="2"/>
  <c r="K467" i="2"/>
  <c r="K468" i="2"/>
  <c r="K469" i="2"/>
  <c r="K470" i="2"/>
  <c r="K471" i="2"/>
  <c r="K472" i="2"/>
  <c r="K473" i="2"/>
  <c r="K474" i="2"/>
  <c r="K475" i="2"/>
  <c r="K476" i="2"/>
  <c r="K477" i="2"/>
  <c r="K478" i="2"/>
  <c r="K479" i="2"/>
  <c r="K480" i="2"/>
  <c r="K481" i="2"/>
  <c r="K482" i="2"/>
  <c r="K483" i="2"/>
  <c r="K484" i="2"/>
  <c r="K485" i="2"/>
  <c r="K486" i="2"/>
  <c r="K487" i="2"/>
  <c r="K488" i="2"/>
  <c r="K489" i="2"/>
  <c r="K490" i="2"/>
  <c r="K491" i="2"/>
  <c r="K492" i="2"/>
  <c r="K493" i="2"/>
  <c r="K494" i="2"/>
  <c r="K495" i="2"/>
  <c r="K496" i="2"/>
  <c r="K497" i="2"/>
  <c r="K498" i="2"/>
  <c r="K499" i="2"/>
  <c r="K500" i="2"/>
  <c r="K501" i="2"/>
  <c r="K502" i="2"/>
  <c r="K503" i="2"/>
  <c r="K504" i="2"/>
  <c r="K505" i="2"/>
  <c r="K506" i="2"/>
  <c r="K507" i="2"/>
  <c r="K508" i="2"/>
  <c r="K509" i="2"/>
  <c r="K510" i="2"/>
  <c r="K511" i="2"/>
  <c r="K512" i="2"/>
  <c r="K513" i="2"/>
  <c r="K514" i="2"/>
  <c r="K515" i="2"/>
  <c r="K516" i="2"/>
  <c r="K517" i="2"/>
  <c r="K518" i="2"/>
  <c r="K519" i="2"/>
  <c r="K520" i="2"/>
  <c r="K521" i="2"/>
  <c r="K522" i="2"/>
  <c r="K523" i="2"/>
  <c r="K524" i="2"/>
  <c r="K525" i="2"/>
  <c r="K526" i="2"/>
  <c r="K527" i="2"/>
  <c r="K528" i="2"/>
  <c r="K529" i="2"/>
  <c r="K530" i="2"/>
  <c r="K531" i="2"/>
  <c r="K532" i="2"/>
  <c r="K533" i="2"/>
  <c r="K534" i="2"/>
  <c r="K535" i="2"/>
  <c r="K536" i="2"/>
  <c r="K537" i="2"/>
  <c r="K538" i="2"/>
  <c r="K539" i="2"/>
  <c r="K540" i="2"/>
  <c r="K541" i="2"/>
  <c r="K542" i="2"/>
  <c r="K543" i="2"/>
  <c r="K544" i="2"/>
  <c r="K545" i="2"/>
  <c r="K546" i="2"/>
  <c r="K547" i="2"/>
  <c r="K548" i="2"/>
  <c r="K549" i="2"/>
  <c r="K550" i="2"/>
  <c r="K551" i="2"/>
  <c r="K552" i="2"/>
  <c r="K553" i="2"/>
  <c r="K554" i="2"/>
  <c r="K555" i="2"/>
  <c r="K556" i="2"/>
  <c r="K557" i="2"/>
  <c r="K558" i="2"/>
  <c r="K559" i="2"/>
  <c r="K560" i="2"/>
  <c r="K561" i="2"/>
  <c r="K562" i="2"/>
  <c r="K563" i="2"/>
  <c r="K564" i="2"/>
  <c r="K565" i="2"/>
  <c r="K566" i="2"/>
  <c r="K567" i="2"/>
  <c r="K568" i="2"/>
  <c r="K569" i="2"/>
  <c r="K570" i="2"/>
  <c r="K571" i="2"/>
  <c r="K572" i="2"/>
  <c r="K573" i="2"/>
  <c r="K574" i="2"/>
  <c r="K575" i="2"/>
  <c r="K576" i="2"/>
  <c r="K577" i="2"/>
  <c r="K578" i="2"/>
  <c r="K579" i="2"/>
  <c r="K580" i="2"/>
  <c r="K581" i="2"/>
  <c r="K582" i="2"/>
  <c r="K583" i="2"/>
  <c r="K584" i="2"/>
  <c r="K585" i="2"/>
  <c r="K586" i="2"/>
  <c r="K587" i="2"/>
  <c r="K588" i="2"/>
  <c r="K589" i="2"/>
  <c r="K590" i="2"/>
  <c r="K591" i="2"/>
  <c r="K592" i="2"/>
  <c r="K593" i="2"/>
  <c r="K594" i="2"/>
  <c r="K595" i="2"/>
  <c r="K596" i="2"/>
  <c r="K597" i="2"/>
  <c r="K598" i="2"/>
  <c r="K599" i="2"/>
  <c r="K600" i="2"/>
  <c r="K601" i="2"/>
  <c r="K602" i="2"/>
  <c r="K603" i="2"/>
  <c r="K604" i="2"/>
  <c r="K605" i="2"/>
  <c r="K606" i="2"/>
  <c r="K607" i="2"/>
  <c r="K608" i="2"/>
  <c r="K609" i="2"/>
  <c r="K610" i="2"/>
  <c r="K611" i="2"/>
  <c r="K612" i="2"/>
  <c r="K613" i="2"/>
  <c r="K614" i="2"/>
  <c r="K615" i="2"/>
  <c r="K616" i="2"/>
  <c r="K617" i="2"/>
  <c r="K618" i="2"/>
  <c r="K619" i="2"/>
  <c r="K620" i="2"/>
  <c r="K621" i="2"/>
  <c r="K622" i="2"/>
  <c r="K623" i="2"/>
  <c r="K624" i="2"/>
  <c r="K625" i="2"/>
  <c r="K626" i="2"/>
  <c r="K627" i="2"/>
  <c r="K628" i="2"/>
  <c r="K629" i="2"/>
  <c r="K630" i="2"/>
  <c r="K631" i="2"/>
  <c r="K632" i="2"/>
  <c r="K633" i="2"/>
  <c r="K634" i="2"/>
  <c r="K635" i="2"/>
  <c r="K636" i="2"/>
  <c r="K637" i="2"/>
  <c r="K638" i="2"/>
  <c r="K639" i="2"/>
  <c r="K640" i="2"/>
  <c r="K641" i="2"/>
  <c r="K642" i="2"/>
  <c r="K643" i="2"/>
  <c r="K644" i="2"/>
  <c r="K645" i="2"/>
  <c r="K646" i="2"/>
  <c r="K647" i="2"/>
  <c r="K648" i="2"/>
  <c r="K649" i="2"/>
  <c r="K650" i="2"/>
  <c r="K651" i="2"/>
  <c r="K652" i="2"/>
  <c r="K653" i="2"/>
  <c r="K654" i="2"/>
  <c r="K655" i="2"/>
  <c r="K656" i="2"/>
  <c r="K657" i="2"/>
  <c r="K658" i="2"/>
  <c r="K659" i="2"/>
  <c r="K660" i="2"/>
  <c r="K661" i="2"/>
  <c r="K662" i="2"/>
  <c r="K663" i="2"/>
  <c r="K664" i="2"/>
  <c r="K665" i="2"/>
  <c r="K666" i="2"/>
  <c r="K667" i="2"/>
  <c r="K668" i="2"/>
  <c r="K669" i="2"/>
  <c r="K670" i="2"/>
  <c r="K671" i="2"/>
  <c r="K672" i="2"/>
  <c r="K673" i="2"/>
  <c r="K674" i="2"/>
  <c r="K675" i="2"/>
  <c r="K676" i="2"/>
  <c r="K677" i="2"/>
  <c r="K678" i="2"/>
  <c r="K679" i="2"/>
  <c r="K680" i="2"/>
  <c r="K681" i="2"/>
  <c r="K682" i="2"/>
  <c r="K683" i="2"/>
  <c r="K684" i="2"/>
  <c r="K685" i="2"/>
  <c r="K686" i="2"/>
  <c r="K687" i="2"/>
  <c r="K688" i="2"/>
  <c r="K689" i="2"/>
  <c r="K690" i="2"/>
  <c r="K691" i="2"/>
  <c r="K692" i="2"/>
  <c r="K693" i="2"/>
  <c r="K694" i="2"/>
  <c r="K695" i="2"/>
  <c r="K696" i="2"/>
  <c r="K697" i="2"/>
  <c r="K698" i="2"/>
  <c r="K699" i="2"/>
  <c r="K700" i="2"/>
  <c r="K701" i="2"/>
  <c r="K702" i="2"/>
  <c r="K703" i="2"/>
  <c r="K704" i="2"/>
  <c r="K705" i="2"/>
  <c r="K706" i="2"/>
  <c r="K707" i="2"/>
  <c r="K708" i="2"/>
  <c r="K709" i="2"/>
  <c r="K710" i="2"/>
  <c r="K711" i="2"/>
  <c r="K712" i="2"/>
  <c r="K713" i="2"/>
  <c r="K714" i="2"/>
  <c r="K715" i="2"/>
  <c r="K716" i="2"/>
  <c r="K717" i="2"/>
  <c r="K718" i="2"/>
  <c r="K719" i="2"/>
  <c r="K720" i="2"/>
  <c r="K721" i="2"/>
  <c r="K722" i="2"/>
  <c r="K723" i="2"/>
  <c r="K724" i="2"/>
  <c r="K725" i="2"/>
  <c r="K726" i="2"/>
  <c r="K727" i="2"/>
  <c r="K728" i="2"/>
  <c r="K729" i="2"/>
  <c r="K730" i="2"/>
  <c r="K731" i="2"/>
  <c r="K732" i="2"/>
  <c r="K733" i="2"/>
  <c r="K734" i="2"/>
  <c r="K735" i="2"/>
  <c r="K736" i="2"/>
  <c r="K737" i="2"/>
  <c r="K738" i="2"/>
  <c r="K739" i="2"/>
  <c r="K740" i="2"/>
  <c r="K741" i="2"/>
  <c r="K742" i="2"/>
  <c r="K743" i="2"/>
  <c r="K744" i="2"/>
  <c r="K745" i="2"/>
  <c r="K746" i="2"/>
  <c r="K747" i="2"/>
  <c r="K748" i="2"/>
  <c r="K749" i="2"/>
  <c r="K750" i="2"/>
  <c r="K751" i="2"/>
  <c r="K752" i="2"/>
  <c r="K753" i="2"/>
  <c r="K754" i="2"/>
  <c r="K755" i="2"/>
  <c r="K756" i="2"/>
  <c r="K757" i="2"/>
  <c r="K758" i="2"/>
  <c r="K759" i="2"/>
  <c r="K760" i="2"/>
  <c r="K761" i="2"/>
  <c r="K762" i="2"/>
  <c r="K763" i="2"/>
  <c r="K764" i="2"/>
  <c r="K765" i="2"/>
  <c r="K766" i="2"/>
  <c r="K767" i="2"/>
  <c r="K768" i="2"/>
  <c r="K769" i="2"/>
  <c r="K770" i="2"/>
  <c r="K771" i="2"/>
  <c r="K772" i="2"/>
  <c r="K773" i="2"/>
  <c r="K774" i="2"/>
  <c r="K775" i="2"/>
  <c r="K776" i="2"/>
  <c r="K777" i="2"/>
  <c r="K778" i="2"/>
  <c r="K779" i="2"/>
  <c r="K780" i="2"/>
  <c r="K781" i="2"/>
  <c r="K782" i="2"/>
  <c r="K783" i="2"/>
  <c r="K784" i="2"/>
  <c r="K785" i="2"/>
  <c r="K786" i="2"/>
  <c r="K787" i="2"/>
  <c r="K788" i="2"/>
  <c r="K789" i="2"/>
  <c r="K790" i="2"/>
  <c r="K791" i="2"/>
  <c r="K792" i="2"/>
  <c r="K793" i="2"/>
  <c r="K794" i="2"/>
  <c r="K795" i="2"/>
  <c r="K796" i="2"/>
  <c r="K797" i="2"/>
  <c r="K798" i="2"/>
  <c r="K799" i="2"/>
  <c r="K800" i="2"/>
  <c r="K801" i="2"/>
  <c r="K802" i="2"/>
  <c r="K803" i="2"/>
  <c r="K804" i="2"/>
  <c r="K805" i="2"/>
  <c r="K806" i="2"/>
  <c r="K807" i="2"/>
  <c r="K808" i="2"/>
  <c r="K809" i="2"/>
  <c r="K810" i="2"/>
  <c r="K811" i="2"/>
  <c r="K812" i="2"/>
  <c r="K813" i="2"/>
  <c r="K814" i="2"/>
  <c r="K815" i="2"/>
  <c r="K816" i="2"/>
  <c r="K817" i="2"/>
  <c r="K818" i="2"/>
  <c r="K819" i="2"/>
  <c r="K820" i="2"/>
  <c r="K821" i="2"/>
  <c r="K822" i="2"/>
  <c r="K823" i="2"/>
  <c r="K824" i="2"/>
  <c r="K825" i="2"/>
  <c r="K826" i="2"/>
  <c r="K827" i="2"/>
  <c r="K828" i="2"/>
  <c r="K829" i="2"/>
  <c r="K830" i="2"/>
  <c r="K831" i="2"/>
  <c r="K832" i="2"/>
  <c r="K833" i="2"/>
  <c r="K834" i="2"/>
  <c r="K835" i="2"/>
  <c r="K836" i="2"/>
  <c r="K837" i="2"/>
  <c r="K838" i="2"/>
  <c r="K839" i="2"/>
  <c r="K840" i="2"/>
  <c r="K841" i="2"/>
  <c r="K842" i="2"/>
  <c r="K843" i="2"/>
  <c r="K844" i="2"/>
  <c r="K845" i="2"/>
  <c r="K846" i="2"/>
  <c r="K847" i="2"/>
  <c r="K848" i="2"/>
  <c r="K849" i="2"/>
  <c r="K850" i="2"/>
  <c r="K851" i="2"/>
  <c r="K852" i="2"/>
  <c r="K853" i="2"/>
  <c r="K854" i="2"/>
  <c r="K855" i="2"/>
  <c r="K856" i="2"/>
  <c r="K857" i="2"/>
  <c r="K858" i="2"/>
  <c r="K859" i="2"/>
  <c r="K860" i="2"/>
  <c r="K861" i="2"/>
  <c r="K862" i="2"/>
  <c r="K863" i="2"/>
  <c r="K864" i="2"/>
  <c r="K865" i="2"/>
  <c r="K866" i="2"/>
  <c r="K867" i="2"/>
  <c r="K868" i="2"/>
  <c r="K869" i="2"/>
  <c r="K870" i="2"/>
  <c r="K871" i="2"/>
  <c r="K872" i="2"/>
  <c r="K873" i="2"/>
  <c r="K874" i="2"/>
  <c r="K875" i="2"/>
  <c r="K876" i="2"/>
  <c r="B80" i="2"/>
  <c r="C80" i="2"/>
  <c r="G80" i="2"/>
  <c r="H80" i="2"/>
  <c r="I80" i="2"/>
  <c r="B81" i="2"/>
  <c r="C81" i="2"/>
  <c r="G81" i="2"/>
  <c r="H81" i="2"/>
  <c r="I81" i="2"/>
  <c r="B82" i="2"/>
  <c r="C82" i="2"/>
  <c r="G82" i="2"/>
  <c r="H82" i="2"/>
  <c r="I82" i="2"/>
  <c r="B83" i="2"/>
  <c r="C83" i="2"/>
  <c r="G83" i="2"/>
  <c r="H83" i="2"/>
  <c r="I83" i="2"/>
  <c r="B84" i="2"/>
  <c r="C84" i="2"/>
  <c r="G84" i="2"/>
  <c r="H84" i="2"/>
  <c r="I84" i="2"/>
  <c r="B85" i="2"/>
  <c r="C85" i="2"/>
  <c r="G85" i="2"/>
  <c r="H85" i="2"/>
  <c r="I85" i="2"/>
  <c r="B86" i="2"/>
  <c r="C86" i="2"/>
  <c r="G86" i="2"/>
  <c r="H86" i="2"/>
  <c r="I86" i="2"/>
  <c r="B87" i="2"/>
  <c r="C87" i="2"/>
  <c r="G87" i="2"/>
  <c r="H87" i="2"/>
  <c r="I87" i="2"/>
  <c r="B88" i="2"/>
  <c r="C88" i="2"/>
  <c r="G88" i="2"/>
  <c r="H88" i="2"/>
  <c r="I88" i="2"/>
  <c r="B89" i="2"/>
  <c r="C89" i="2"/>
  <c r="G89" i="2"/>
  <c r="H89" i="2"/>
  <c r="I89" i="2"/>
  <c r="B90" i="2"/>
  <c r="C90" i="2"/>
  <c r="G90" i="2"/>
  <c r="H90" i="2"/>
  <c r="I90" i="2"/>
  <c r="B91" i="2"/>
  <c r="C91" i="2"/>
  <c r="G91" i="2"/>
  <c r="H91" i="2"/>
  <c r="I91" i="2"/>
  <c r="B92" i="2"/>
  <c r="C92" i="2"/>
  <c r="G92" i="2"/>
  <c r="H92" i="2"/>
  <c r="I92" i="2"/>
  <c r="B93" i="2"/>
  <c r="C93" i="2"/>
  <c r="G93" i="2"/>
  <c r="H93" i="2"/>
  <c r="I93" i="2"/>
  <c r="B94" i="2"/>
  <c r="C94" i="2"/>
  <c r="G94" i="2"/>
  <c r="H94" i="2"/>
  <c r="I94" i="2"/>
  <c r="B95" i="2"/>
  <c r="C95" i="2"/>
  <c r="G95" i="2"/>
  <c r="H95" i="2"/>
  <c r="I95" i="2"/>
  <c r="B96" i="2"/>
  <c r="C96" i="2"/>
  <c r="G96" i="2"/>
  <c r="H96" i="2"/>
  <c r="I96" i="2"/>
  <c r="B97" i="2"/>
  <c r="C97" i="2"/>
  <c r="G97" i="2"/>
  <c r="H97" i="2"/>
  <c r="I97" i="2"/>
  <c r="B98" i="2"/>
  <c r="C98" i="2"/>
  <c r="G98" i="2"/>
  <c r="H98" i="2"/>
  <c r="I98" i="2"/>
  <c r="B99" i="2"/>
  <c r="C99" i="2"/>
  <c r="G99" i="2"/>
  <c r="H99" i="2"/>
  <c r="I99" i="2"/>
  <c r="B100" i="2"/>
  <c r="C100" i="2"/>
  <c r="G100" i="2"/>
  <c r="H100" i="2"/>
  <c r="I100" i="2"/>
  <c r="B101" i="2"/>
  <c r="C101" i="2"/>
  <c r="G101" i="2"/>
  <c r="H101" i="2"/>
  <c r="I101" i="2"/>
  <c r="B102" i="2"/>
  <c r="C102" i="2"/>
  <c r="G102" i="2"/>
  <c r="H102" i="2"/>
  <c r="I102" i="2"/>
  <c r="B103" i="2"/>
  <c r="C103" i="2"/>
  <c r="G103" i="2"/>
  <c r="H103" i="2"/>
  <c r="I103" i="2"/>
  <c r="B104" i="2"/>
  <c r="C104" i="2"/>
  <c r="G104" i="2"/>
  <c r="H104" i="2"/>
  <c r="I104" i="2"/>
  <c r="B105" i="2"/>
  <c r="C105" i="2"/>
  <c r="G105" i="2"/>
  <c r="H105" i="2"/>
  <c r="I105" i="2"/>
  <c r="B106" i="2"/>
  <c r="C106" i="2"/>
  <c r="G106" i="2"/>
  <c r="H106" i="2"/>
  <c r="I106" i="2"/>
  <c r="B107" i="2"/>
  <c r="C107" i="2"/>
  <c r="G107" i="2"/>
  <c r="H107" i="2"/>
  <c r="I107" i="2"/>
  <c r="B108" i="2"/>
  <c r="C108" i="2"/>
  <c r="G108" i="2"/>
  <c r="H108" i="2"/>
  <c r="I108" i="2"/>
  <c r="B109" i="2"/>
  <c r="C109" i="2"/>
  <c r="G109" i="2"/>
  <c r="H109" i="2"/>
  <c r="I109" i="2"/>
  <c r="B110" i="2"/>
  <c r="C110" i="2"/>
  <c r="G110" i="2"/>
  <c r="H110" i="2"/>
  <c r="I110" i="2"/>
  <c r="B111" i="2"/>
  <c r="C111" i="2"/>
  <c r="G111" i="2"/>
  <c r="H111" i="2"/>
  <c r="I111" i="2"/>
  <c r="B112" i="2"/>
  <c r="C112" i="2"/>
  <c r="G112" i="2"/>
  <c r="H112" i="2"/>
  <c r="I112" i="2"/>
  <c r="B113" i="2"/>
  <c r="C113" i="2"/>
  <c r="G113" i="2"/>
  <c r="H113" i="2"/>
  <c r="I113" i="2"/>
  <c r="B114" i="2"/>
  <c r="C114" i="2"/>
  <c r="G114" i="2"/>
  <c r="H114" i="2"/>
  <c r="I114" i="2"/>
  <c r="B115" i="2"/>
  <c r="C115" i="2"/>
  <c r="G115" i="2"/>
  <c r="H115" i="2"/>
  <c r="I115" i="2"/>
  <c r="B116" i="2"/>
  <c r="C116" i="2"/>
  <c r="G116" i="2"/>
  <c r="H116" i="2"/>
  <c r="I116" i="2"/>
  <c r="B117" i="2"/>
  <c r="C117" i="2"/>
  <c r="G117" i="2"/>
  <c r="H117" i="2"/>
  <c r="I117" i="2"/>
  <c r="B118" i="2"/>
  <c r="C118" i="2"/>
  <c r="G118" i="2"/>
  <c r="H118" i="2"/>
  <c r="I118" i="2"/>
  <c r="B119" i="2"/>
  <c r="C119" i="2"/>
  <c r="G119" i="2"/>
  <c r="H119" i="2"/>
  <c r="I119" i="2"/>
  <c r="B120" i="2"/>
  <c r="C120" i="2"/>
  <c r="G120" i="2"/>
  <c r="H120" i="2"/>
  <c r="I120" i="2"/>
  <c r="B121" i="2"/>
  <c r="C121" i="2"/>
  <c r="G121" i="2"/>
  <c r="H121" i="2"/>
  <c r="I121" i="2"/>
  <c r="B122" i="2"/>
  <c r="C122" i="2"/>
  <c r="G122" i="2"/>
  <c r="H122" i="2"/>
  <c r="I122" i="2"/>
  <c r="B123" i="2"/>
  <c r="C123" i="2"/>
  <c r="G123" i="2"/>
  <c r="H123" i="2"/>
  <c r="I123" i="2"/>
  <c r="B124" i="2"/>
  <c r="C124" i="2"/>
  <c r="G124" i="2"/>
  <c r="H124" i="2"/>
  <c r="I124" i="2"/>
  <c r="B125" i="2"/>
  <c r="C125" i="2"/>
  <c r="G125" i="2"/>
  <c r="H125" i="2"/>
  <c r="I125" i="2"/>
  <c r="B126" i="2"/>
  <c r="C126" i="2"/>
  <c r="G126" i="2"/>
  <c r="H126" i="2"/>
  <c r="I126" i="2"/>
  <c r="B127" i="2"/>
  <c r="C127" i="2"/>
  <c r="G127" i="2"/>
  <c r="H127" i="2"/>
  <c r="I127" i="2"/>
  <c r="B128" i="2"/>
  <c r="C128" i="2"/>
  <c r="G128" i="2"/>
  <c r="H128" i="2"/>
  <c r="I128" i="2"/>
  <c r="B129" i="2"/>
  <c r="C129" i="2"/>
  <c r="G129" i="2"/>
  <c r="H129" i="2"/>
  <c r="I129" i="2"/>
  <c r="B130" i="2"/>
  <c r="C130" i="2"/>
  <c r="G130" i="2"/>
  <c r="H130" i="2"/>
  <c r="I130" i="2"/>
  <c r="B131" i="2"/>
  <c r="C131" i="2"/>
  <c r="G131" i="2"/>
  <c r="H131" i="2"/>
  <c r="I131" i="2"/>
  <c r="B132" i="2"/>
  <c r="C132" i="2"/>
  <c r="G132" i="2"/>
  <c r="H132" i="2"/>
  <c r="I132" i="2"/>
  <c r="B133" i="2"/>
  <c r="C133" i="2"/>
  <c r="G133" i="2"/>
  <c r="H133" i="2"/>
  <c r="I133" i="2"/>
  <c r="B134" i="2"/>
  <c r="C134" i="2"/>
  <c r="G134" i="2"/>
  <c r="H134" i="2"/>
  <c r="I134" i="2"/>
  <c r="B135" i="2"/>
  <c r="C135" i="2"/>
  <c r="G135" i="2"/>
  <c r="H135" i="2"/>
  <c r="I135" i="2"/>
  <c r="B136" i="2"/>
  <c r="C136" i="2"/>
  <c r="G136" i="2"/>
  <c r="H136" i="2"/>
  <c r="I136" i="2"/>
  <c r="B137" i="2"/>
  <c r="C137" i="2"/>
  <c r="G137" i="2"/>
  <c r="H137" i="2"/>
  <c r="I137" i="2"/>
  <c r="B138" i="2"/>
  <c r="C138" i="2"/>
  <c r="G138" i="2"/>
  <c r="H138" i="2"/>
  <c r="I138" i="2"/>
  <c r="B139" i="2"/>
  <c r="C139" i="2"/>
  <c r="G139" i="2"/>
  <c r="H139" i="2"/>
  <c r="I139" i="2"/>
  <c r="B140" i="2"/>
  <c r="C140" i="2"/>
  <c r="G140" i="2"/>
  <c r="H140" i="2"/>
  <c r="I140" i="2"/>
  <c r="B141" i="2"/>
  <c r="C141" i="2"/>
  <c r="G141" i="2"/>
  <c r="H141" i="2"/>
  <c r="I141" i="2"/>
  <c r="B142" i="2"/>
  <c r="C142" i="2"/>
  <c r="G142" i="2"/>
  <c r="H142" i="2"/>
  <c r="I142" i="2"/>
  <c r="B143" i="2"/>
  <c r="C143" i="2"/>
  <c r="G143" i="2"/>
  <c r="H143" i="2"/>
  <c r="I143" i="2"/>
  <c r="B144" i="2"/>
  <c r="C144" i="2"/>
  <c r="G144" i="2"/>
  <c r="H144" i="2"/>
  <c r="I144" i="2"/>
  <c r="B145" i="2"/>
  <c r="C145" i="2"/>
  <c r="G145" i="2"/>
  <c r="H145" i="2"/>
  <c r="I145" i="2"/>
  <c r="B146" i="2"/>
  <c r="C146" i="2"/>
  <c r="G146" i="2"/>
  <c r="H146" i="2"/>
  <c r="I146" i="2"/>
  <c r="B147" i="2"/>
  <c r="C147" i="2"/>
  <c r="G147" i="2"/>
  <c r="H147" i="2"/>
  <c r="I147" i="2"/>
  <c r="B148" i="2"/>
  <c r="C148" i="2"/>
  <c r="G148" i="2"/>
  <c r="H148" i="2"/>
  <c r="I148" i="2"/>
  <c r="B149" i="2"/>
  <c r="C149" i="2"/>
  <c r="G149" i="2"/>
  <c r="H149" i="2"/>
  <c r="I149" i="2"/>
  <c r="B150" i="2"/>
  <c r="C150" i="2"/>
  <c r="G150" i="2"/>
  <c r="H150" i="2"/>
  <c r="I150" i="2"/>
  <c r="B151" i="2"/>
  <c r="C151" i="2"/>
  <c r="G151" i="2"/>
  <c r="H151" i="2"/>
  <c r="I151" i="2"/>
  <c r="B152" i="2"/>
  <c r="C152" i="2"/>
  <c r="G152" i="2"/>
  <c r="H152" i="2"/>
  <c r="I152" i="2"/>
  <c r="B153" i="2"/>
  <c r="C153" i="2"/>
  <c r="G153" i="2"/>
  <c r="H153" i="2"/>
  <c r="I153" i="2"/>
  <c r="B154" i="2"/>
  <c r="C154" i="2"/>
  <c r="G154" i="2"/>
  <c r="H154" i="2"/>
  <c r="I154" i="2"/>
  <c r="B155" i="2"/>
  <c r="C155" i="2"/>
  <c r="G155" i="2"/>
  <c r="H155" i="2"/>
  <c r="I155" i="2"/>
  <c r="B156" i="2"/>
  <c r="C156" i="2"/>
  <c r="G156" i="2"/>
  <c r="H156" i="2"/>
  <c r="I156" i="2"/>
  <c r="B157" i="2"/>
  <c r="C157" i="2"/>
  <c r="G157" i="2"/>
  <c r="H157" i="2"/>
  <c r="I157" i="2"/>
  <c r="B158" i="2"/>
  <c r="C158" i="2"/>
  <c r="G158" i="2"/>
  <c r="H158" i="2"/>
  <c r="I158" i="2"/>
  <c r="B159" i="2"/>
  <c r="C159" i="2"/>
  <c r="G159" i="2"/>
  <c r="H159" i="2"/>
  <c r="I159" i="2"/>
  <c r="B160" i="2"/>
  <c r="C160" i="2"/>
  <c r="G160" i="2"/>
  <c r="H160" i="2"/>
  <c r="I160" i="2"/>
  <c r="B161" i="2"/>
  <c r="C161" i="2"/>
  <c r="G161" i="2"/>
  <c r="H161" i="2"/>
  <c r="I161" i="2"/>
  <c r="B162" i="2"/>
  <c r="C162" i="2"/>
  <c r="G162" i="2"/>
  <c r="H162" i="2"/>
  <c r="I162" i="2"/>
  <c r="B163" i="2"/>
  <c r="C163" i="2"/>
  <c r="G163" i="2"/>
  <c r="H163" i="2"/>
  <c r="I163" i="2"/>
  <c r="B164" i="2"/>
  <c r="C164" i="2"/>
  <c r="G164" i="2"/>
  <c r="H164" i="2"/>
  <c r="I164" i="2"/>
  <c r="B165" i="2"/>
  <c r="C165" i="2"/>
  <c r="G165" i="2"/>
  <c r="H165" i="2"/>
  <c r="I165" i="2"/>
  <c r="B166" i="2"/>
  <c r="C166" i="2"/>
  <c r="G166" i="2"/>
  <c r="H166" i="2"/>
  <c r="I166" i="2"/>
  <c r="B167" i="2"/>
  <c r="C167" i="2"/>
  <c r="G167" i="2"/>
  <c r="H167" i="2"/>
  <c r="I167" i="2"/>
  <c r="B168" i="2"/>
  <c r="C168" i="2"/>
  <c r="G168" i="2"/>
  <c r="H168" i="2"/>
  <c r="I168" i="2"/>
  <c r="B169" i="2"/>
  <c r="C169" i="2"/>
  <c r="G169" i="2"/>
  <c r="H169" i="2"/>
  <c r="I169" i="2"/>
  <c r="B170" i="2"/>
  <c r="C170" i="2"/>
  <c r="G170" i="2"/>
  <c r="H170" i="2"/>
  <c r="I170" i="2"/>
  <c r="B171" i="2"/>
  <c r="C171" i="2"/>
  <c r="G171" i="2"/>
  <c r="H171" i="2"/>
  <c r="I171" i="2"/>
  <c r="B172" i="2"/>
  <c r="C172" i="2"/>
  <c r="G172" i="2"/>
  <c r="H172" i="2"/>
  <c r="I172" i="2"/>
  <c r="B173" i="2"/>
  <c r="C173" i="2"/>
  <c r="G173" i="2"/>
  <c r="H173" i="2"/>
  <c r="I173" i="2"/>
  <c r="B174" i="2"/>
  <c r="C174" i="2"/>
  <c r="G174" i="2"/>
  <c r="H174" i="2"/>
  <c r="I174" i="2"/>
  <c r="B175" i="2"/>
  <c r="C175" i="2"/>
  <c r="G175" i="2"/>
  <c r="H175" i="2"/>
  <c r="I175" i="2"/>
  <c r="B176" i="2"/>
  <c r="C176" i="2"/>
  <c r="G176" i="2"/>
  <c r="H176" i="2"/>
  <c r="I176" i="2"/>
  <c r="B177" i="2"/>
  <c r="C177" i="2"/>
  <c r="G177" i="2"/>
  <c r="H177" i="2"/>
  <c r="I177" i="2"/>
  <c r="B178" i="2"/>
  <c r="C178" i="2"/>
  <c r="G178" i="2"/>
  <c r="H178" i="2"/>
  <c r="I178" i="2"/>
  <c r="B179" i="2"/>
  <c r="C179" i="2"/>
  <c r="G179" i="2"/>
  <c r="H179" i="2"/>
  <c r="I179" i="2"/>
  <c r="B180" i="2"/>
  <c r="C180" i="2"/>
  <c r="G180" i="2"/>
  <c r="H180" i="2"/>
  <c r="I180" i="2"/>
  <c r="B181" i="2"/>
  <c r="C181" i="2"/>
  <c r="G181" i="2"/>
  <c r="H181" i="2"/>
  <c r="I181" i="2"/>
  <c r="B182" i="2"/>
  <c r="C182" i="2"/>
  <c r="G182" i="2"/>
  <c r="H182" i="2"/>
  <c r="I182" i="2"/>
  <c r="B183" i="2"/>
  <c r="C183" i="2"/>
  <c r="G183" i="2"/>
  <c r="H183" i="2"/>
  <c r="I183" i="2"/>
  <c r="B184" i="2"/>
  <c r="C184" i="2"/>
  <c r="G184" i="2"/>
  <c r="H184" i="2"/>
  <c r="I184" i="2"/>
  <c r="B185" i="2"/>
  <c r="C185" i="2"/>
  <c r="G185" i="2"/>
  <c r="H185" i="2"/>
  <c r="I185" i="2"/>
  <c r="B186" i="2"/>
  <c r="C186" i="2"/>
  <c r="G186" i="2"/>
  <c r="H186" i="2"/>
  <c r="I186" i="2"/>
  <c r="B187" i="2"/>
  <c r="C187" i="2"/>
  <c r="G187" i="2"/>
  <c r="H187" i="2"/>
  <c r="I187" i="2"/>
  <c r="B188" i="2"/>
  <c r="C188" i="2"/>
  <c r="G188" i="2"/>
  <c r="H188" i="2"/>
  <c r="I188" i="2"/>
  <c r="B189" i="2"/>
  <c r="C189" i="2"/>
  <c r="G189" i="2"/>
  <c r="H189" i="2"/>
  <c r="I189" i="2"/>
  <c r="B190" i="2"/>
  <c r="C190" i="2"/>
  <c r="G190" i="2"/>
  <c r="H190" i="2"/>
  <c r="I190" i="2"/>
  <c r="B191" i="2"/>
  <c r="C191" i="2"/>
  <c r="G191" i="2"/>
  <c r="H191" i="2"/>
  <c r="I191" i="2"/>
  <c r="B192" i="2"/>
  <c r="C192" i="2"/>
  <c r="G192" i="2"/>
  <c r="H192" i="2"/>
  <c r="I192" i="2"/>
  <c r="B193" i="2"/>
  <c r="C193" i="2"/>
  <c r="G193" i="2"/>
  <c r="H193" i="2"/>
  <c r="I193" i="2"/>
  <c r="B194" i="2"/>
  <c r="C194" i="2"/>
  <c r="G194" i="2"/>
  <c r="H194" i="2"/>
  <c r="I194" i="2"/>
  <c r="B195" i="2"/>
  <c r="C195" i="2"/>
  <c r="G195" i="2"/>
  <c r="H195" i="2"/>
  <c r="I195" i="2"/>
  <c r="B196" i="2"/>
  <c r="C196" i="2"/>
  <c r="G196" i="2"/>
  <c r="H196" i="2"/>
  <c r="I196" i="2"/>
  <c r="B197" i="2"/>
  <c r="C197" i="2"/>
  <c r="G197" i="2"/>
  <c r="H197" i="2"/>
  <c r="I197" i="2"/>
  <c r="B198" i="2"/>
  <c r="C198" i="2"/>
  <c r="G198" i="2"/>
  <c r="H198" i="2"/>
  <c r="I198" i="2"/>
  <c r="B199" i="2"/>
  <c r="C199" i="2"/>
  <c r="G199" i="2"/>
  <c r="H199" i="2"/>
  <c r="I199" i="2"/>
  <c r="B200" i="2"/>
  <c r="C200" i="2"/>
  <c r="G200" i="2"/>
  <c r="H200" i="2"/>
  <c r="I200" i="2"/>
  <c r="B201" i="2"/>
  <c r="C201" i="2"/>
  <c r="G201" i="2"/>
  <c r="H201" i="2"/>
  <c r="I201" i="2"/>
  <c r="B202" i="2"/>
  <c r="C202" i="2"/>
  <c r="G202" i="2"/>
  <c r="H202" i="2"/>
  <c r="I202" i="2"/>
  <c r="B203" i="2"/>
  <c r="C203" i="2"/>
  <c r="G203" i="2"/>
  <c r="H203" i="2"/>
  <c r="I203" i="2"/>
  <c r="B204" i="2"/>
  <c r="C204" i="2"/>
  <c r="G204" i="2"/>
  <c r="H204" i="2"/>
  <c r="I204" i="2"/>
  <c r="B205" i="2"/>
  <c r="C205" i="2"/>
  <c r="G205" i="2"/>
  <c r="H205" i="2"/>
  <c r="I205" i="2"/>
  <c r="B206" i="2"/>
  <c r="C206" i="2"/>
  <c r="G206" i="2"/>
  <c r="H206" i="2"/>
  <c r="I206" i="2"/>
  <c r="B207" i="2"/>
  <c r="C207" i="2"/>
  <c r="G207" i="2"/>
  <c r="H207" i="2"/>
  <c r="I207" i="2"/>
  <c r="B208" i="2"/>
  <c r="C208" i="2"/>
  <c r="G208" i="2"/>
  <c r="H208" i="2"/>
  <c r="I208" i="2"/>
  <c r="B209" i="2"/>
  <c r="C209" i="2"/>
  <c r="G209" i="2"/>
  <c r="H209" i="2"/>
  <c r="I209" i="2"/>
  <c r="B210" i="2"/>
  <c r="C210" i="2"/>
  <c r="G210" i="2"/>
  <c r="H210" i="2"/>
  <c r="I210" i="2"/>
  <c r="B211" i="2"/>
  <c r="C211" i="2"/>
  <c r="G211" i="2"/>
  <c r="H211" i="2"/>
  <c r="I211" i="2"/>
  <c r="B212" i="2"/>
  <c r="C212" i="2"/>
  <c r="G212" i="2"/>
  <c r="H212" i="2"/>
  <c r="I212" i="2"/>
  <c r="B213" i="2"/>
  <c r="C213" i="2"/>
  <c r="G213" i="2"/>
  <c r="H213" i="2"/>
  <c r="I213" i="2"/>
  <c r="B214" i="2"/>
  <c r="C214" i="2"/>
  <c r="G214" i="2"/>
  <c r="H214" i="2"/>
  <c r="I214" i="2"/>
  <c r="B215" i="2"/>
  <c r="C215" i="2"/>
  <c r="G215" i="2"/>
  <c r="H215" i="2"/>
  <c r="I215" i="2"/>
  <c r="B216" i="2"/>
  <c r="C216" i="2"/>
  <c r="G216" i="2"/>
  <c r="H216" i="2"/>
  <c r="I216" i="2"/>
  <c r="B217" i="2"/>
  <c r="C217" i="2"/>
  <c r="G217" i="2"/>
  <c r="H217" i="2"/>
  <c r="I217" i="2"/>
  <c r="B218" i="2"/>
  <c r="C218" i="2"/>
  <c r="G218" i="2"/>
  <c r="H218" i="2"/>
  <c r="I218" i="2"/>
  <c r="B219" i="2"/>
  <c r="C219" i="2"/>
  <c r="G219" i="2"/>
  <c r="H219" i="2"/>
  <c r="I219" i="2"/>
  <c r="B220" i="2"/>
  <c r="C220" i="2"/>
  <c r="G220" i="2"/>
  <c r="H220" i="2"/>
  <c r="I220" i="2"/>
  <c r="B221" i="2"/>
  <c r="C221" i="2"/>
  <c r="G221" i="2"/>
  <c r="H221" i="2"/>
  <c r="I221" i="2"/>
  <c r="B222" i="2"/>
  <c r="C222" i="2"/>
  <c r="G222" i="2"/>
  <c r="H222" i="2"/>
  <c r="I222" i="2"/>
  <c r="B223" i="2"/>
  <c r="C223" i="2"/>
  <c r="G223" i="2"/>
  <c r="H223" i="2"/>
  <c r="I223" i="2"/>
  <c r="B224" i="2"/>
  <c r="C224" i="2"/>
  <c r="G224" i="2"/>
  <c r="H224" i="2"/>
  <c r="I224" i="2"/>
  <c r="B225" i="2"/>
  <c r="C225" i="2"/>
  <c r="G225" i="2"/>
  <c r="H225" i="2"/>
  <c r="I225" i="2"/>
  <c r="B226" i="2"/>
  <c r="C226" i="2"/>
  <c r="G226" i="2"/>
  <c r="H226" i="2"/>
  <c r="I226" i="2"/>
  <c r="B227" i="2"/>
  <c r="C227" i="2"/>
  <c r="G227" i="2"/>
  <c r="H227" i="2"/>
  <c r="I227" i="2"/>
  <c r="B228" i="2"/>
  <c r="C228" i="2"/>
  <c r="G228" i="2"/>
  <c r="H228" i="2"/>
  <c r="I228" i="2"/>
  <c r="B229" i="2"/>
  <c r="C229" i="2"/>
  <c r="G229" i="2"/>
  <c r="H229" i="2"/>
  <c r="I229" i="2"/>
  <c r="B230" i="2"/>
  <c r="C230" i="2"/>
  <c r="G230" i="2"/>
  <c r="H230" i="2"/>
  <c r="I230" i="2"/>
  <c r="B231" i="2"/>
  <c r="C231" i="2"/>
  <c r="G231" i="2"/>
  <c r="H231" i="2"/>
  <c r="I231" i="2"/>
  <c r="B232" i="2"/>
  <c r="C232" i="2"/>
  <c r="G232" i="2"/>
  <c r="H232" i="2"/>
  <c r="I232" i="2"/>
  <c r="B233" i="2"/>
  <c r="C233" i="2"/>
  <c r="G233" i="2"/>
  <c r="H233" i="2"/>
  <c r="I233" i="2"/>
  <c r="B234" i="2"/>
  <c r="C234" i="2"/>
  <c r="G234" i="2"/>
  <c r="H234" i="2"/>
  <c r="I234" i="2"/>
  <c r="B235" i="2"/>
  <c r="C235" i="2"/>
  <c r="G235" i="2"/>
  <c r="H235" i="2"/>
  <c r="I235" i="2"/>
  <c r="B236" i="2"/>
  <c r="C236" i="2"/>
  <c r="G236" i="2"/>
  <c r="H236" i="2"/>
  <c r="I236" i="2"/>
  <c r="B237" i="2"/>
  <c r="C237" i="2"/>
  <c r="G237" i="2"/>
  <c r="H237" i="2"/>
  <c r="I237" i="2"/>
  <c r="B238" i="2"/>
  <c r="C238" i="2"/>
  <c r="G238" i="2"/>
  <c r="H238" i="2"/>
  <c r="I238" i="2"/>
  <c r="B239" i="2"/>
  <c r="C239" i="2"/>
  <c r="G239" i="2"/>
  <c r="H239" i="2"/>
  <c r="I239" i="2"/>
  <c r="B240" i="2"/>
  <c r="C240" i="2"/>
  <c r="G240" i="2"/>
  <c r="H240" i="2"/>
  <c r="I240" i="2"/>
  <c r="B241" i="2"/>
  <c r="C241" i="2"/>
  <c r="G241" i="2"/>
  <c r="H241" i="2"/>
  <c r="I241" i="2"/>
  <c r="B242" i="2"/>
  <c r="C242" i="2"/>
  <c r="G242" i="2"/>
  <c r="H242" i="2"/>
  <c r="I242" i="2"/>
  <c r="B243" i="2"/>
  <c r="C243" i="2"/>
  <c r="G243" i="2"/>
  <c r="H243" i="2"/>
  <c r="I243" i="2"/>
  <c r="B244" i="2"/>
  <c r="C244" i="2"/>
  <c r="G244" i="2"/>
  <c r="H244" i="2"/>
  <c r="I244" i="2"/>
  <c r="B245" i="2"/>
  <c r="C245" i="2"/>
  <c r="G245" i="2"/>
  <c r="H245" i="2"/>
  <c r="I245" i="2"/>
  <c r="B246" i="2"/>
  <c r="C246" i="2"/>
  <c r="G246" i="2"/>
  <c r="H246" i="2"/>
  <c r="I246" i="2"/>
  <c r="B247" i="2"/>
  <c r="C247" i="2"/>
  <c r="G247" i="2"/>
  <c r="H247" i="2"/>
  <c r="I247" i="2"/>
  <c r="B248" i="2"/>
  <c r="C248" i="2"/>
  <c r="G248" i="2"/>
  <c r="H248" i="2"/>
  <c r="I248" i="2"/>
  <c r="B249" i="2"/>
  <c r="C249" i="2"/>
  <c r="G249" i="2"/>
  <c r="H249" i="2"/>
  <c r="I249" i="2"/>
  <c r="B250" i="2"/>
  <c r="C250" i="2"/>
  <c r="G250" i="2"/>
  <c r="H250" i="2"/>
  <c r="I250" i="2"/>
  <c r="B251" i="2"/>
  <c r="C251" i="2"/>
  <c r="G251" i="2"/>
  <c r="H251" i="2"/>
  <c r="I251" i="2"/>
  <c r="B252" i="2"/>
  <c r="C252" i="2"/>
  <c r="G252" i="2"/>
  <c r="H252" i="2"/>
  <c r="I252" i="2"/>
  <c r="B253" i="2"/>
  <c r="C253" i="2"/>
  <c r="G253" i="2"/>
  <c r="H253" i="2"/>
  <c r="I253" i="2"/>
  <c r="B254" i="2"/>
  <c r="C254" i="2"/>
  <c r="G254" i="2"/>
  <c r="H254" i="2"/>
  <c r="I254" i="2"/>
  <c r="B255" i="2"/>
  <c r="C255" i="2"/>
  <c r="G255" i="2"/>
  <c r="H255" i="2"/>
  <c r="I255" i="2"/>
  <c r="B256" i="2"/>
  <c r="C256" i="2"/>
  <c r="G256" i="2"/>
  <c r="H256" i="2"/>
  <c r="I256" i="2"/>
  <c r="B257" i="2"/>
  <c r="C257" i="2"/>
  <c r="G257" i="2"/>
  <c r="H257" i="2"/>
  <c r="I257" i="2"/>
  <c r="B258" i="2"/>
  <c r="C258" i="2"/>
  <c r="G258" i="2"/>
  <c r="H258" i="2"/>
  <c r="I258" i="2"/>
  <c r="B259" i="2"/>
  <c r="C259" i="2"/>
  <c r="G259" i="2"/>
  <c r="H259" i="2"/>
  <c r="I259" i="2"/>
  <c r="B260" i="2"/>
  <c r="C260" i="2"/>
  <c r="G260" i="2"/>
  <c r="H260" i="2"/>
  <c r="I260" i="2"/>
  <c r="B261" i="2"/>
  <c r="C261" i="2"/>
  <c r="G261" i="2"/>
  <c r="H261" i="2"/>
  <c r="I261" i="2"/>
  <c r="B262" i="2"/>
  <c r="C262" i="2"/>
  <c r="G262" i="2"/>
  <c r="H262" i="2"/>
  <c r="I262" i="2"/>
  <c r="B263" i="2"/>
  <c r="C263" i="2"/>
  <c r="G263" i="2"/>
  <c r="H263" i="2"/>
  <c r="I263" i="2"/>
  <c r="B264" i="2"/>
  <c r="C264" i="2"/>
  <c r="G264" i="2"/>
  <c r="H264" i="2"/>
  <c r="I264" i="2"/>
  <c r="B265" i="2"/>
  <c r="C265" i="2"/>
  <c r="G265" i="2"/>
  <c r="H265" i="2"/>
  <c r="I265" i="2"/>
  <c r="B266" i="2"/>
  <c r="C266" i="2"/>
  <c r="G266" i="2"/>
  <c r="H266" i="2"/>
  <c r="I266" i="2"/>
  <c r="B267" i="2"/>
  <c r="C267" i="2"/>
  <c r="G267" i="2"/>
  <c r="H267" i="2"/>
  <c r="I267" i="2"/>
  <c r="B268" i="2"/>
  <c r="C268" i="2"/>
  <c r="G268" i="2"/>
  <c r="H268" i="2"/>
  <c r="I268" i="2"/>
  <c r="B269" i="2"/>
  <c r="C269" i="2"/>
  <c r="G269" i="2"/>
  <c r="H269" i="2"/>
  <c r="I269" i="2"/>
  <c r="B270" i="2"/>
  <c r="C270" i="2"/>
  <c r="G270" i="2"/>
  <c r="H270" i="2"/>
  <c r="I270" i="2"/>
  <c r="B271" i="2"/>
  <c r="C271" i="2"/>
  <c r="G271" i="2"/>
  <c r="H271" i="2"/>
  <c r="I271" i="2"/>
  <c r="B272" i="2"/>
  <c r="C272" i="2"/>
  <c r="G272" i="2"/>
  <c r="H272" i="2"/>
  <c r="I272" i="2"/>
  <c r="B273" i="2"/>
  <c r="C273" i="2"/>
  <c r="G273" i="2"/>
  <c r="H273" i="2"/>
  <c r="I273" i="2"/>
  <c r="B274" i="2"/>
  <c r="C274" i="2"/>
  <c r="G274" i="2"/>
  <c r="H274" i="2"/>
  <c r="I274" i="2"/>
  <c r="B275" i="2"/>
  <c r="C275" i="2"/>
  <c r="G275" i="2"/>
  <c r="H275" i="2"/>
  <c r="I275" i="2"/>
  <c r="B276" i="2"/>
  <c r="C276" i="2"/>
  <c r="G276" i="2"/>
  <c r="H276" i="2"/>
  <c r="I276" i="2"/>
  <c r="B277" i="2"/>
  <c r="C277" i="2"/>
  <c r="G277" i="2"/>
  <c r="H277" i="2"/>
  <c r="I277" i="2"/>
  <c r="B278" i="2"/>
  <c r="C278" i="2"/>
  <c r="G278" i="2"/>
  <c r="H278" i="2"/>
  <c r="I278" i="2"/>
  <c r="B279" i="2"/>
  <c r="C279" i="2"/>
  <c r="G279" i="2"/>
  <c r="H279" i="2"/>
  <c r="I279" i="2"/>
  <c r="B280" i="2"/>
  <c r="C280" i="2"/>
  <c r="G280" i="2"/>
  <c r="H280" i="2"/>
  <c r="I280" i="2"/>
  <c r="B281" i="2"/>
  <c r="C281" i="2"/>
  <c r="G281" i="2"/>
  <c r="H281" i="2"/>
  <c r="I281" i="2"/>
  <c r="B282" i="2"/>
  <c r="C282" i="2"/>
  <c r="G282" i="2"/>
  <c r="H282" i="2"/>
  <c r="I282" i="2"/>
  <c r="B283" i="2"/>
  <c r="C283" i="2"/>
  <c r="G283" i="2"/>
  <c r="H283" i="2"/>
  <c r="I283" i="2"/>
  <c r="B284" i="2"/>
  <c r="C284" i="2"/>
  <c r="G284" i="2"/>
  <c r="H284" i="2"/>
  <c r="I284" i="2"/>
  <c r="B285" i="2"/>
  <c r="C285" i="2"/>
  <c r="G285" i="2"/>
  <c r="H285" i="2"/>
  <c r="I285" i="2"/>
  <c r="B286" i="2"/>
  <c r="C286" i="2"/>
  <c r="G286" i="2"/>
  <c r="H286" i="2"/>
  <c r="I286" i="2"/>
  <c r="B287" i="2"/>
  <c r="C287" i="2"/>
  <c r="G287" i="2"/>
  <c r="H287" i="2"/>
  <c r="I287" i="2"/>
  <c r="B288" i="2"/>
  <c r="C288" i="2"/>
  <c r="G288" i="2"/>
  <c r="H288" i="2"/>
  <c r="I288" i="2"/>
  <c r="B289" i="2"/>
  <c r="C289" i="2"/>
  <c r="G289" i="2"/>
  <c r="H289" i="2"/>
  <c r="I289" i="2"/>
  <c r="B290" i="2"/>
  <c r="C290" i="2"/>
  <c r="G290" i="2"/>
  <c r="H290" i="2"/>
  <c r="I290" i="2"/>
  <c r="B291" i="2"/>
  <c r="C291" i="2"/>
  <c r="G291" i="2"/>
  <c r="H291" i="2"/>
  <c r="I291" i="2"/>
  <c r="B292" i="2"/>
  <c r="C292" i="2"/>
  <c r="G292" i="2"/>
  <c r="H292" i="2"/>
  <c r="I292" i="2"/>
  <c r="B293" i="2"/>
  <c r="C293" i="2"/>
  <c r="G293" i="2"/>
  <c r="H293" i="2"/>
  <c r="I293" i="2"/>
  <c r="B294" i="2"/>
  <c r="C294" i="2"/>
  <c r="G294" i="2"/>
  <c r="H294" i="2"/>
  <c r="I294" i="2"/>
  <c r="B295" i="2"/>
  <c r="C295" i="2"/>
  <c r="G295" i="2"/>
  <c r="H295" i="2"/>
  <c r="I295" i="2"/>
  <c r="B296" i="2"/>
  <c r="C296" i="2"/>
  <c r="G296" i="2"/>
  <c r="H296" i="2"/>
  <c r="I296" i="2"/>
  <c r="B297" i="2"/>
  <c r="C297" i="2"/>
  <c r="G297" i="2"/>
  <c r="H297" i="2"/>
  <c r="I297" i="2"/>
  <c r="B298" i="2"/>
  <c r="C298" i="2"/>
  <c r="G298" i="2"/>
  <c r="H298" i="2"/>
  <c r="I298" i="2"/>
  <c r="B299" i="2"/>
  <c r="C299" i="2"/>
  <c r="G299" i="2"/>
  <c r="H299" i="2"/>
  <c r="I299" i="2"/>
  <c r="B300" i="2"/>
  <c r="C300" i="2"/>
  <c r="G300" i="2"/>
  <c r="H300" i="2"/>
  <c r="I300" i="2"/>
  <c r="B301" i="2"/>
  <c r="C301" i="2"/>
  <c r="G301" i="2"/>
  <c r="H301" i="2"/>
  <c r="I301" i="2"/>
  <c r="B302" i="2"/>
  <c r="C302" i="2"/>
  <c r="G302" i="2"/>
  <c r="H302" i="2"/>
  <c r="I302" i="2"/>
  <c r="B303" i="2"/>
  <c r="C303" i="2"/>
  <c r="G303" i="2"/>
  <c r="H303" i="2"/>
  <c r="I303" i="2"/>
  <c r="B304" i="2"/>
  <c r="C304" i="2"/>
  <c r="G304" i="2"/>
  <c r="H304" i="2"/>
  <c r="I304" i="2"/>
  <c r="B305" i="2"/>
  <c r="C305" i="2"/>
  <c r="G305" i="2"/>
  <c r="H305" i="2"/>
  <c r="I305" i="2"/>
  <c r="B306" i="2"/>
  <c r="C306" i="2"/>
  <c r="G306" i="2"/>
  <c r="H306" i="2"/>
  <c r="I306" i="2"/>
  <c r="B307" i="2"/>
  <c r="C307" i="2"/>
  <c r="G307" i="2"/>
  <c r="H307" i="2"/>
  <c r="I307" i="2"/>
  <c r="B308" i="2"/>
  <c r="C308" i="2"/>
  <c r="G308" i="2"/>
  <c r="H308" i="2"/>
  <c r="I308" i="2"/>
  <c r="B309" i="2"/>
  <c r="C309" i="2"/>
  <c r="G309" i="2"/>
  <c r="H309" i="2"/>
  <c r="I309" i="2"/>
  <c r="B310" i="2"/>
  <c r="C310" i="2"/>
  <c r="G310" i="2"/>
  <c r="H310" i="2"/>
  <c r="I310" i="2"/>
  <c r="B311" i="2"/>
  <c r="C311" i="2"/>
  <c r="G311" i="2"/>
  <c r="H311" i="2"/>
  <c r="I311" i="2"/>
  <c r="B312" i="2"/>
  <c r="C312" i="2"/>
  <c r="G312" i="2"/>
  <c r="H312" i="2"/>
  <c r="I312" i="2"/>
  <c r="B313" i="2"/>
  <c r="C313" i="2"/>
  <c r="G313" i="2"/>
  <c r="H313" i="2"/>
  <c r="I313" i="2"/>
  <c r="B314" i="2"/>
  <c r="C314" i="2"/>
  <c r="G314" i="2"/>
  <c r="H314" i="2"/>
  <c r="I314" i="2"/>
  <c r="B315" i="2"/>
  <c r="C315" i="2"/>
  <c r="G315" i="2"/>
  <c r="H315" i="2"/>
  <c r="I315" i="2"/>
  <c r="B316" i="2"/>
  <c r="C316" i="2"/>
  <c r="G316" i="2"/>
  <c r="H316" i="2"/>
  <c r="I316" i="2"/>
  <c r="B317" i="2"/>
  <c r="C317" i="2"/>
  <c r="G317" i="2"/>
  <c r="H317" i="2"/>
  <c r="I317" i="2"/>
  <c r="B318" i="2"/>
  <c r="C318" i="2"/>
  <c r="G318" i="2"/>
  <c r="H318" i="2"/>
  <c r="I318" i="2"/>
  <c r="B319" i="2"/>
  <c r="C319" i="2"/>
  <c r="G319" i="2"/>
  <c r="H319" i="2"/>
  <c r="I319" i="2"/>
  <c r="B320" i="2"/>
  <c r="C320" i="2"/>
  <c r="G320" i="2"/>
  <c r="H320" i="2"/>
  <c r="I320" i="2"/>
  <c r="B321" i="2"/>
  <c r="C321" i="2"/>
  <c r="G321" i="2"/>
  <c r="H321" i="2"/>
  <c r="I321" i="2"/>
  <c r="B322" i="2"/>
  <c r="C322" i="2"/>
  <c r="G322" i="2"/>
  <c r="H322" i="2"/>
  <c r="I322" i="2"/>
  <c r="B323" i="2"/>
  <c r="C323" i="2"/>
  <c r="G323" i="2"/>
  <c r="H323" i="2"/>
  <c r="I323" i="2"/>
  <c r="B324" i="2"/>
  <c r="C324" i="2"/>
  <c r="G324" i="2"/>
  <c r="H324" i="2"/>
  <c r="I324" i="2"/>
  <c r="B325" i="2"/>
  <c r="C325" i="2"/>
  <c r="G325" i="2"/>
  <c r="H325" i="2"/>
  <c r="I325" i="2"/>
  <c r="B326" i="2"/>
  <c r="C326" i="2"/>
  <c r="G326" i="2"/>
  <c r="H326" i="2"/>
  <c r="I326" i="2"/>
  <c r="B327" i="2"/>
  <c r="C327" i="2"/>
  <c r="G327" i="2"/>
  <c r="H327" i="2"/>
  <c r="I327" i="2"/>
  <c r="B328" i="2"/>
  <c r="C328" i="2"/>
  <c r="G328" i="2"/>
  <c r="H328" i="2"/>
  <c r="I328" i="2"/>
  <c r="B329" i="2"/>
  <c r="C329" i="2"/>
  <c r="G329" i="2"/>
  <c r="H329" i="2"/>
  <c r="I329" i="2"/>
  <c r="B330" i="2"/>
  <c r="C330" i="2"/>
  <c r="G330" i="2"/>
  <c r="H330" i="2"/>
  <c r="I330" i="2"/>
  <c r="B331" i="2"/>
  <c r="C331" i="2"/>
  <c r="G331" i="2"/>
  <c r="H331" i="2"/>
  <c r="I331" i="2"/>
  <c r="B332" i="2"/>
  <c r="C332" i="2"/>
  <c r="G332" i="2"/>
  <c r="H332" i="2"/>
  <c r="I332" i="2"/>
  <c r="B333" i="2"/>
  <c r="C333" i="2"/>
  <c r="G333" i="2"/>
  <c r="H333" i="2"/>
  <c r="I333" i="2"/>
  <c r="B334" i="2"/>
  <c r="C334" i="2"/>
  <c r="G334" i="2"/>
  <c r="H334" i="2"/>
  <c r="I334" i="2"/>
  <c r="B335" i="2"/>
  <c r="C335" i="2"/>
  <c r="G335" i="2"/>
  <c r="H335" i="2"/>
  <c r="I335" i="2"/>
  <c r="B336" i="2"/>
  <c r="C336" i="2"/>
  <c r="G336" i="2"/>
  <c r="H336" i="2"/>
  <c r="I336" i="2"/>
  <c r="B337" i="2"/>
  <c r="C337" i="2"/>
  <c r="G337" i="2"/>
  <c r="H337" i="2"/>
  <c r="I337" i="2"/>
  <c r="B338" i="2"/>
  <c r="C338" i="2"/>
  <c r="G338" i="2"/>
  <c r="H338" i="2"/>
  <c r="I338" i="2"/>
  <c r="B339" i="2"/>
  <c r="C339" i="2"/>
  <c r="G339" i="2"/>
  <c r="H339" i="2"/>
  <c r="I339" i="2"/>
  <c r="B340" i="2"/>
  <c r="C340" i="2"/>
  <c r="G340" i="2"/>
  <c r="H340" i="2"/>
  <c r="I340" i="2"/>
  <c r="B341" i="2"/>
  <c r="C341" i="2"/>
  <c r="G341" i="2"/>
  <c r="H341" i="2"/>
  <c r="I341" i="2"/>
  <c r="B342" i="2"/>
  <c r="C342" i="2"/>
  <c r="G342" i="2"/>
  <c r="H342" i="2"/>
  <c r="I342" i="2"/>
  <c r="B343" i="2"/>
  <c r="C343" i="2"/>
  <c r="G343" i="2"/>
  <c r="H343" i="2"/>
  <c r="I343" i="2"/>
  <c r="B344" i="2"/>
  <c r="C344" i="2"/>
  <c r="G344" i="2"/>
  <c r="H344" i="2"/>
  <c r="I344" i="2"/>
  <c r="B345" i="2"/>
  <c r="C345" i="2"/>
  <c r="G345" i="2"/>
  <c r="H345" i="2"/>
  <c r="I345" i="2"/>
  <c r="B346" i="2"/>
  <c r="C346" i="2"/>
  <c r="G346" i="2"/>
  <c r="H346" i="2"/>
  <c r="I346" i="2"/>
  <c r="B347" i="2"/>
  <c r="C347" i="2"/>
  <c r="G347" i="2"/>
  <c r="H347" i="2"/>
  <c r="I347" i="2"/>
  <c r="B348" i="2"/>
  <c r="C348" i="2"/>
  <c r="G348" i="2"/>
  <c r="H348" i="2"/>
  <c r="I348" i="2"/>
  <c r="B349" i="2"/>
  <c r="C349" i="2"/>
  <c r="G349" i="2"/>
  <c r="H349" i="2"/>
  <c r="I349" i="2"/>
  <c r="B350" i="2"/>
  <c r="C350" i="2"/>
  <c r="G350" i="2"/>
  <c r="H350" i="2"/>
  <c r="I350" i="2"/>
  <c r="B351" i="2"/>
  <c r="C351" i="2"/>
  <c r="G351" i="2"/>
  <c r="H351" i="2"/>
  <c r="I351" i="2"/>
  <c r="B352" i="2"/>
  <c r="C352" i="2"/>
  <c r="G352" i="2"/>
  <c r="H352" i="2"/>
  <c r="I352" i="2"/>
  <c r="B353" i="2"/>
  <c r="C353" i="2"/>
  <c r="G353" i="2"/>
  <c r="H353" i="2"/>
  <c r="I353" i="2"/>
  <c r="B354" i="2"/>
  <c r="C354" i="2"/>
  <c r="G354" i="2"/>
  <c r="H354" i="2"/>
  <c r="I354" i="2"/>
  <c r="B355" i="2"/>
  <c r="C355" i="2"/>
  <c r="G355" i="2"/>
  <c r="H355" i="2"/>
  <c r="I355" i="2"/>
  <c r="B356" i="2"/>
  <c r="C356" i="2"/>
  <c r="G356" i="2"/>
  <c r="H356" i="2"/>
  <c r="I356" i="2"/>
  <c r="B357" i="2"/>
  <c r="C357" i="2"/>
  <c r="G357" i="2"/>
  <c r="H357" i="2"/>
  <c r="I357" i="2"/>
  <c r="B358" i="2"/>
  <c r="C358" i="2"/>
  <c r="G358" i="2"/>
  <c r="H358" i="2"/>
  <c r="I358" i="2"/>
  <c r="B359" i="2"/>
  <c r="C359" i="2"/>
  <c r="G359" i="2"/>
  <c r="H359" i="2"/>
  <c r="I359" i="2"/>
  <c r="B360" i="2"/>
  <c r="C360" i="2"/>
  <c r="G360" i="2"/>
  <c r="H360" i="2"/>
  <c r="I360" i="2"/>
  <c r="B361" i="2"/>
  <c r="C361" i="2"/>
  <c r="G361" i="2"/>
  <c r="H361" i="2"/>
  <c r="I361" i="2"/>
  <c r="B362" i="2"/>
  <c r="C362" i="2"/>
  <c r="G362" i="2"/>
  <c r="H362" i="2"/>
  <c r="I362" i="2"/>
  <c r="B363" i="2"/>
  <c r="C363" i="2"/>
  <c r="G363" i="2"/>
  <c r="H363" i="2"/>
  <c r="I363" i="2"/>
  <c r="B364" i="2"/>
  <c r="C364" i="2"/>
  <c r="G364" i="2"/>
  <c r="H364" i="2"/>
  <c r="I364" i="2"/>
  <c r="B365" i="2"/>
  <c r="C365" i="2"/>
  <c r="G365" i="2"/>
  <c r="H365" i="2"/>
  <c r="I365" i="2"/>
  <c r="B366" i="2"/>
  <c r="C366" i="2"/>
  <c r="G366" i="2"/>
  <c r="H366" i="2"/>
  <c r="I366" i="2"/>
  <c r="B367" i="2"/>
  <c r="C367" i="2"/>
  <c r="G367" i="2"/>
  <c r="H367" i="2"/>
  <c r="I367" i="2"/>
  <c r="B368" i="2"/>
  <c r="C368" i="2"/>
  <c r="G368" i="2"/>
  <c r="H368" i="2"/>
  <c r="I368" i="2"/>
  <c r="B369" i="2"/>
  <c r="C369" i="2"/>
  <c r="G369" i="2"/>
  <c r="H369" i="2"/>
  <c r="I369" i="2"/>
  <c r="B370" i="2"/>
  <c r="C370" i="2"/>
  <c r="G370" i="2"/>
  <c r="H370" i="2"/>
  <c r="I370" i="2"/>
  <c r="B371" i="2"/>
  <c r="C371" i="2"/>
  <c r="G371" i="2"/>
  <c r="H371" i="2"/>
  <c r="I371" i="2"/>
  <c r="B372" i="2"/>
  <c r="C372" i="2"/>
  <c r="G372" i="2"/>
  <c r="H372" i="2"/>
  <c r="I372" i="2"/>
  <c r="B373" i="2"/>
  <c r="C373" i="2"/>
  <c r="G373" i="2"/>
  <c r="H373" i="2"/>
  <c r="I373" i="2"/>
  <c r="B374" i="2"/>
  <c r="C374" i="2"/>
  <c r="G374" i="2"/>
  <c r="H374" i="2"/>
  <c r="I374" i="2"/>
  <c r="B375" i="2"/>
  <c r="C375" i="2"/>
  <c r="G375" i="2"/>
  <c r="H375" i="2"/>
  <c r="I375" i="2"/>
  <c r="B376" i="2"/>
  <c r="C376" i="2"/>
  <c r="G376" i="2"/>
  <c r="H376" i="2"/>
  <c r="I376" i="2"/>
  <c r="B377" i="2"/>
  <c r="C377" i="2"/>
  <c r="G377" i="2"/>
  <c r="H377" i="2"/>
  <c r="I377" i="2"/>
  <c r="B378" i="2"/>
  <c r="C378" i="2"/>
  <c r="G378" i="2"/>
  <c r="H378" i="2"/>
  <c r="I378" i="2"/>
  <c r="B379" i="2"/>
  <c r="C379" i="2"/>
  <c r="G379" i="2"/>
  <c r="H379" i="2"/>
  <c r="I379" i="2"/>
  <c r="B380" i="2"/>
  <c r="C380" i="2"/>
  <c r="G380" i="2"/>
  <c r="H380" i="2"/>
  <c r="I380" i="2"/>
  <c r="B381" i="2"/>
  <c r="C381" i="2"/>
  <c r="G381" i="2"/>
  <c r="H381" i="2"/>
  <c r="I381" i="2"/>
  <c r="B382" i="2"/>
  <c r="C382" i="2"/>
  <c r="G382" i="2"/>
  <c r="H382" i="2"/>
  <c r="I382" i="2"/>
  <c r="B383" i="2"/>
  <c r="C383" i="2"/>
  <c r="G383" i="2"/>
  <c r="H383" i="2"/>
  <c r="I383" i="2"/>
  <c r="B384" i="2"/>
  <c r="C384" i="2"/>
  <c r="G384" i="2"/>
  <c r="H384" i="2"/>
  <c r="I384" i="2"/>
  <c r="B385" i="2"/>
  <c r="C385" i="2"/>
  <c r="G385" i="2"/>
  <c r="H385" i="2"/>
  <c r="I385" i="2"/>
  <c r="B386" i="2"/>
  <c r="C386" i="2"/>
  <c r="G386" i="2"/>
  <c r="H386" i="2"/>
  <c r="I386" i="2"/>
  <c r="B387" i="2"/>
  <c r="C387" i="2"/>
  <c r="G387" i="2"/>
  <c r="H387" i="2"/>
  <c r="I387" i="2"/>
  <c r="B388" i="2"/>
  <c r="C388" i="2"/>
  <c r="G388" i="2"/>
  <c r="H388" i="2"/>
  <c r="I388" i="2"/>
  <c r="B389" i="2"/>
  <c r="C389" i="2"/>
  <c r="G389" i="2"/>
  <c r="H389" i="2"/>
  <c r="I389" i="2"/>
  <c r="B390" i="2"/>
  <c r="C390" i="2"/>
  <c r="G390" i="2"/>
  <c r="H390" i="2"/>
  <c r="I390" i="2"/>
  <c r="B391" i="2"/>
  <c r="C391" i="2"/>
  <c r="G391" i="2"/>
  <c r="H391" i="2"/>
  <c r="I391" i="2"/>
  <c r="B392" i="2"/>
  <c r="C392" i="2"/>
  <c r="G392" i="2"/>
  <c r="H392" i="2"/>
  <c r="I392" i="2"/>
  <c r="B393" i="2"/>
  <c r="C393" i="2"/>
  <c r="G393" i="2"/>
  <c r="H393" i="2"/>
  <c r="I393" i="2"/>
  <c r="B394" i="2"/>
  <c r="C394" i="2"/>
  <c r="G394" i="2"/>
  <c r="H394" i="2"/>
  <c r="I394" i="2"/>
  <c r="B395" i="2"/>
  <c r="C395" i="2"/>
  <c r="G395" i="2"/>
  <c r="H395" i="2"/>
  <c r="I395" i="2"/>
  <c r="B396" i="2"/>
  <c r="C396" i="2"/>
  <c r="G396" i="2"/>
  <c r="H396" i="2"/>
  <c r="I396" i="2"/>
  <c r="B397" i="2"/>
  <c r="C397" i="2"/>
  <c r="G397" i="2"/>
  <c r="H397" i="2"/>
  <c r="I397" i="2"/>
  <c r="B398" i="2"/>
  <c r="C398" i="2"/>
  <c r="G398" i="2"/>
  <c r="H398" i="2"/>
  <c r="I398" i="2"/>
  <c r="B399" i="2"/>
  <c r="C399" i="2"/>
  <c r="G399" i="2"/>
  <c r="H399" i="2"/>
  <c r="I399" i="2"/>
  <c r="B400" i="2"/>
  <c r="C400" i="2"/>
  <c r="G400" i="2"/>
  <c r="H400" i="2"/>
  <c r="I400" i="2"/>
  <c r="B401" i="2"/>
  <c r="C401" i="2"/>
  <c r="G401" i="2"/>
  <c r="H401" i="2"/>
  <c r="I401" i="2"/>
  <c r="B402" i="2"/>
  <c r="C402" i="2"/>
  <c r="G402" i="2"/>
  <c r="H402" i="2"/>
  <c r="I402" i="2"/>
  <c r="B403" i="2"/>
  <c r="C403" i="2"/>
  <c r="G403" i="2"/>
  <c r="H403" i="2"/>
  <c r="I403" i="2"/>
  <c r="B404" i="2"/>
  <c r="C404" i="2"/>
  <c r="G404" i="2"/>
  <c r="H404" i="2"/>
  <c r="I404" i="2"/>
  <c r="B405" i="2"/>
  <c r="C405" i="2"/>
  <c r="G405" i="2"/>
  <c r="H405" i="2"/>
  <c r="I405" i="2"/>
  <c r="B406" i="2"/>
  <c r="C406" i="2"/>
  <c r="G406" i="2"/>
  <c r="H406" i="2"/>
  <c r="I406" i="2"/>
  <c r="B407" i="2"/>
  <c r="C407" i="2"/>
  <c r="G407" i="2"/>
  <c r="H407" i="2"/>
  <c r="I407" i="2"/>
  <c r="B408" i="2"/>
  <c r="C408" i="2"/>
  <c r="G408" i="2"/>
  <c r="H408" i="2"/>
  <c r="I408" i="2"/>
  <c r="B409" i="2"/>
  <c r="C409" i="2"/>
  <c r="G409" i="2"/>
  <c r="H409" i="2"/>
  <c r="I409" i="2"/>
  <c r="B410" i="2"/>
  <c r="C410" i="2"/>
  <c r="G410" i="2"/>
  <c r="H410" i="2"/>
  <c r="I410" i="2"/>
  <c r="B411" i="2"/>
  <c r="C411" i="2"/>
  <c r="G411" i="2"/>
  <c r="H411" i="2"/>
  <c r="I411" i="2"/>
  <c r="B412" i="2"/>
  <c r="C412" i="2"/>
  <c r="G412" i="2"/>
  <c r="H412" i="2"/>
  <c r="I412" i="2"/>
  <c r="B413" i="2"/>
  <c r="C413" i="2"/>
  <c r="G413" i="2"/>
  <c r="H413" i="2"/>
  <c r="I413" i="2"/>
  <c r="B414" i="2"/>
  <c r="C414" i="2"/>
  <c r="G414" i="2"/>
  <c r="H414" i="2"/>
  <c r="I414" i="2"/>
  <c r="B415" i="2"/>
  <c r="C415" i="2"/>
  <c r="G415" i="2"/>
  <c r="H415" i="2"/>
  <c r="I415" i="2"/>
  <c r="B416" i="2"/>
  <c r="C416" i="2"/>
  <c r="G416" i="2"/>
  <c r="H416" i="2"/>
  <c r="I416" i="2"/>
  <c r="B417" i="2"/>
  <c r="C417" i="2"/>
  <c r="G417" i="2"/>
  <c r="H417" i="2"/>
  <c r="I417" i="2"/>
  <c r="B418" i="2"/>
  <c r="C418" i="2"/>
  <c r="G418" i="2"/>
  <c r="H418" i="2"/>
  <c r="I418" i="2"/>
  <c r="B419" i="2"/>
  <c r="C419" i="2"/>
  <c r="G419" i="2"/>
  <c r="H419" i="2"/>
  <c r="I419" i="2"/>
  <c r="B420" i="2"/>
  <c r="C420" i="2"/>
  <c r="G420" i="2"/>
  <c r="H420" i="2"/>
  <c r="I420" i="2"/>
  <c r="B421" i="2"/>
  <c r="C421" i="2"/>
  <c r="G421" i="2"/>
  <c r="H421" i="2"/>
  <c r="I421" i="2"/>
  <c r="B422" i="2"/>
  <c r="C422" i="2"/>
  <c r="G422" i="2"/>
  <c r="H422" i="2"/>
  <c r="I422" i="2"/>
  <c r="B423" i="2"/>
  <c r="C423" i="2"/>
  <c r="G423" i="2"/>
  <c r="H423" i="2"/>
  <c r="I423" i="2"/>
  <c r="B424" i="2"/>
  <c r="C424" i="2"/>
  <c r="G424" i="2"/>
  <c r="H424" i="2"/>
  <c r="I424" i="2"/>
  <c r="B425" i="2"/>
  <c r="C425" i="2"/>
  <c r="G425" i="2"/>
  <c r="H425" i="2"/>
  <c r="I425" i="2"/>
  <c r="B426" i="2"/>
  <c r="C426" i="2"/>
  <c r="G426" i="2"/>
  <c r="H426" i="2"/>
  <c r="I426" i="2"/>
  <c r="B427" i="2"/>
  <c r="C427" i="2"/>
  <c r="G427" i="2"/>
  <c r="H427" i="2"/>
  <c r="I427" i="2"/>
  <c r="B428" i="2"/>
  <c r="C428" i="2"/>
  <c r="G428" i="2"/>
  <c r="H428" i="2"/>
  <c r="I428" i="2"/>
  <c r="B429" i="2"/>
  <c r="C429" i="2"/>
  <c r="G429" i="2"/>
  <c r="H429" i="2"/>
  <c r="I429" i="2"/>
  <c r="B430" i="2"/>
  <c r="C430" i="2"/>
  <c r="G430" i="2"/>
  <c r="H430" i="2"/>
  <c r="I430" i="2"/>
  <c r="B431" i="2"/>
  <c r="C431" i="2"/>
  <c r="G431" i="2"/>
  <c r="H431" i="2"/>
  <c r="I431" i="2"/>
  <c r="B432" i="2"/>
  <c r="C432" i="2"/>
  <c r="G432" i="2"/>
  <c r="H432" i="2"/>
  <c r="I432" i="2"/>
  <c r="B433" i="2"/>
  <c r="C433" i="2"/>
  <c r="G433" i="2"/>
  <c r="H433" i="2"/>
  <c r="I433" i="2"/>
  <c r="B434" i="2"/>
  <c r="C434" i="2"/>
  <c r="G434" i="2"/>
  <c r="H434" i="2"/>
  <c r="I434" i="2"/>
  <c r="B435" i="2"/>
  <c r="C435" i="2"/>
  <c r="G435" i="2"/>
  <c r="H435" i="2"/>
  <c r="I435" i="2"/>
  <c r="B436" i="2"/>
  <c r="C436" i="2"/>
  <c r="G436" i="2"/>
  <c r="H436" i="2"/>
  <c r="I436" i="2"/>
  <c r="B437" i="2"/>
  <c r="C437" i="2"/>
  <c r="G437" i="2"/>
  <c r="H437" i="2"/>
  <c r="I437" i="2"/>
  <c r="B438" i="2"/>
  <c r="C438" i="2"/>
  <c r="G438" i="2"/>
  <c r="H438" i="2"/>
  <c r="I438" i="2"/>
  <c r="B439" i="2"/>
  <c r="C439" i="2"/>
  <c r="G439" i="2"/>
  <c r="H439" i="2"/>
  <c r="I439" i="2"/>
  <c r="B440" i="2"/>
  <c r="C440" i="2"/>
  <c r="G440" i="2"/>
  <c r="H440" i="2"/>
  <c r="I440" i="2"/>
  <c r="B441" i="2"/>
  <c r="C441" i="2"/>
  <c r="G441" i="2"/>
  <c r="H441" i="2"/>
  <c r="I441" i="2"/>
  <c r="B442" i="2"/>
  <c r="C442" i="2"/>
  <c r="G442" i="2"/>
  <c r="H442" i="2"/>
  <c r="I442" i="2"/>
  <c r="B443" i="2"/>
  <c r="C443" i="2"/>
  <c r="G443" i="2"/>
  <c r="H443" i="2"/>
  <c r="I443" i="2"/>
  <c r="B444" i="2"/>
  <c r="C444" i="2"/>
  <c r="G444" i="2"/>
  <c r="H444" i="2"/>
  <c r="I444" i="2"/>
  <c r="B445" i="2"/>
  <c r="C445" i="2"/>
  <c r="G445" i="2"/>
  <c r="H445" i="2"/>
  <c r="I445" i="2"/>
  <c r="B446" i="2"/>
  <c r="C446" i="2"/>
  <c r="G446" i="2"/>
  <c r="H446" i="2"/>
  <c r="I446" i="2"/>
  <c r="B447" i="2"/>
  <c r="C447" i="2"/>
  <c r="G447" i="2"/>
  <c r="H447" i="2"/>
  <c r="I447" i="2"/>
  <c r="B448" i="2"/>
  <c r="C448" i="2"/>
  <c r="G448" i="2"/>
  <c r="H448" i="2"/>
  <c r="I448" i="2"/>
  <c r="B449" i="2"/>
  <c r="C449" i="2"/>
  <c r="G449" i="2"/>
  <c r="H449" i="2"/>
  <c r="I449" i="2"/>
  <c r="B450" i="2"/>
  <c r="C450" i="2"/>
  <c r="G450" i="2"/>
  <c r="H450" i="2"/>
  <c r="I450" i="2"/>
  <c r="B451" i="2"/>
  <c r="C451" i="2"/>
  <c r="G451" i="2"/>
  <c r="H451" i="2"/>
  <c r="I451" i="2"/>
  <c r="B452" i="2"/>
  <c r="C452" i="2"/>
  <c r="G452" i="2"/>
  <c r="H452" i="2"/>
  <c r="I452" i="2"/>
  <c r="B453" i="2"/>
  <c r="C453" i="2"/>
  <c r="G453" i="2"/>
  <c r="H453" i="2"/>
  <c r="I453" i="2"/>
  <c r="B454" i="2"/>
  <c r="C454" i="2"/>
  <c r="G454" i="2"/>
  <c r="H454" i="2"/>
  <c r="I454" i="2"/>
  <c r="B455" i="2"/>
  <c r="C455" i="2"/>
  <c r="G455" i="2"/>
  <c r="H455" i="2"/>
  <c r="I455" i="2"/>
  <c r="B456" i="2"/>
  <c r="C456" i="2"/>
  <c r="G456" i="2"/>
  <c r="H456" i="2"/>
  <c r="I456" i="2"/>
  <c r="B457" i="2"/>
  <c r="C457" i="2"/>
  <c r="G457" i="2"/>
  <c r="H457" i="2"/>
  <c r="I457" i="2"/>
  <c r="B458" i="2"/>
  <c r="C458" i="2"/>
  <c r="G458" i="2"/>
  <c r="H458" i="2"/>
  <c r="I458" i="2"/>
  <c r="B459" i="2"/>
  <c r="C459" i="2"/>
  <c r="G459" i="2"/>
  <c r="H459" i="2"/>
  <c r="I459" i="2"/>
  <c r="B460" i="2"/>
  <c r="C460" i="2"/>
  <c r="G460" i="2"/>
  <c r="H460" i="2"/>
  <c r="I460" i="2"/>
  <c r="B461" i="2"/>
  <c r="C461" i="2"/>
  <c r="G461" i="2"/>
  <c r="H461" i="2"/>
  <c r="I461" i="2"/>
  <c r="B462" i="2"/>
  <c r="C462" i="2"/>
  <c r="G462" i="2"/>
  <c r="H462" i="2"/>
  <c r="I462" i="2"/>
  <c r="B463" i="2"/>
  <c r="C463" i="2"/>
  <c r="G463" i="2"/>
  <c r="H463" i="2"/>
  <c r="I463" i="2"/>
  <c r="B464" i="2"/>
  <c r="C464" i="2"/>
  <c r="G464" i="2"/>
  <c r="H464" i="2"/>
  <c r="I464" i="2"/>
  <c r="B465" i="2"/>
  <c r="C465" i="2"/>
  <c r="G465" i="2"/>
  <c r="H465" i="2"/>
  <c r="I465" i="2"/>
  <c r="B466" i="2"/>
  <c r="C466" i="2"/>
  <c r="G466" i="2"/>
  <c r="H466" i="2"/>
  <c r="I466" i="2"/>
  <c r="B467" i="2"/>
  <c r="C467" i="2"/>
  <c r="G467" i="2"/>
  <c r="H467" i="2"/>
  <c r="I467" i="2"/>
  <c r="B468" i="2"/>
  <c r="C468" i="2"/>
  <c r="G468" i="2"/>
  <c r="H468" i="2"/>
  <c r="I468" i="2"/>
  <c r="B469" i="2"/>
  <c r="C469" i="2"/>
  <c r="G469" i="2"/>
  <c r="H469" i="2"/>
  <c r="I469" i="2"/>
  <c r="B470" i="2"/>
  <c r="C470" i="2"/>
  <c r="G470" i="2"/>
  <c r="H470" i="2"/>
  <c r="I470" i="2"/>
  <c r="B471" i="2"/>
  <c r="C471" i="2"/>
  <c r="G471" i="2"/>
  <c r="H471" i="2"/>
  <c r="I471" i="2"/>
  <c r="B472" i="2"/>
  <c r="C472" i="2"/>
  <c r="G472" i="2"/>
  <c r="H472" i="2"/>
  <c r="I472" i="2"/>
  <c r="B473" i="2"/>
  <c r="C473" i="2"/>
  <c r="G473" i="2"/>
  <c r="H473" i="2"/>
  <c r="I473" i="2"/>
  <c r="B474" i="2"/>
  <c r="C474" i="2"/>
  <c r="G474" i="2"/>
  <c r="H474" i="2"/>
  <c r="I474" i="2"/>
  <c r="B475" i="2"/>
  <c r="C475" i="2"/>
  <c r="G475" i="2"/>
  <c r="H475" i="2"/>
  <c r="I475" i="2"/>
  <c r="B476" i="2"/>
  <c r="C476" i="2"/>
  <c r="G476" i="2"/>
  <c r="H476" i="2"/>
  <c r="I476" i="2"/>
  <c r="B477" i="2"/>
  <c r="C477" i="2"/>
  <c r="G477" i="2"/>
  <c r="H477" i="2"/>
  <c r="I477" i="2"/>
  <c r="B478" i="2"/>
  <c r="C478" i="2"/>
  <c r="G478" i="2"/>
  <c r="H478" i="2"/>
  <c r="I478" i="2"/>
  <c r="B479" i="2"/>
  <c r="C479" i="2"/>
  <c r="G479" i="2"/>
  <c r="H479" i="2"/>
  <c r="I479" i="2"/>
  <c r="B480" i="2"/>
  <c r="C480" i="2"/>
  <c r="G480" i="2"/>
  <c r="H480" i="2"/>
  <c r="I480" i="2"/>
  <c r="B481" i="2"/>
  <c r="C481" i="2"/>
  <c r="G481" i="2"/>
  <c r="H481" i="2"/>
  <c r="I481" i="2"/>
  <c r="B482" i="2"/>
  <c r="C482" i="2"/>
  <c r="G482" i="2"/>
  <c r="H482" i="2"/>
  <c r="I482" i="2"/>
  <c r="B483" i="2"/>
  <c r="C483" i="2"/>
  <c r="G483" i="2"/>
  <c r="H483" i="2"/>
  <c r="I483" i="2"/>
  <c r="B484" i="2"/>
  <c r="C484" i="2"/>
  <c r="G484" i="2"/>
  <c r="H484" i="2"/>
  <c r="I484" i="2"/>
  <c r="B485" i="2"/>
  <c r="C485" i="2"/>
  <c r="G485" i="2"/>
  <c r="H485" i="2"/>
  <c r="I485" i="2"/>
  <c r="B486" i="2"/>
  <c r="C486" i="2"/>
  <c r="G486" i="2"/>
  <c r="H486" i="2"/>
  <c r="I486" i="2"/>
  <c r="B487" i="2"/>
  <c r="C487" i="2"/>
  <c r="G487" i="2"/>
  <c r="H487" i="2"/>
  <c r="I487" i="2"/>
  <c r="B488" i="2"/>
  <c r="C488" i="2"/>
  <c r="G488" i="2"/>
  <c r="H488" i="2"/>
  <c r="I488" i="2"/>
  <c r="B489" i="2"/>
  <c r="C489" i="2"/>
  <c r="G489" i="2"/>
  <c r="H489" i="2"/>
  <c r="I489" i="2"/>
  <c r="B490" i="2"/>
  <c r="C490" i="2"/>
  <c r="G490" i="2"/>
  <c r="H490" i="2"/>
  <c r="I490" i="2"/>
  <c r="B491" i="2"/>
  <c r="C491" i="2"/>
  <c r="G491" i="2"/>
  <c r="H491" i="2"/>
  <c r="I491" i="2"/>
  <c r="B492" i="2"/>
  <c r="C492" i="2"/>
  <c r="G492" i="2"/>
  <c r="H492" i="2"/>
  <c r="I492" i="2"/>
  <c r="B493" i="2"/>
  <c r="C493" i="2"/>
  <c r="G493" i="2"/>
  <c r="H493" i="2"/>
  <c r="I493" i="2"/>
  <c r="B494" i="2"/>
  <c r="C494" i="2"/>
  <c r="G494" i="2"/>
  <c r="H494" i="2"/>
  <c r="I494" i="2"/>
  <c r="B495" i="2"/>
  <c r="C495" i="2"/>
  <c r="G495" i="2"/>
  <c r="H495" i="2"/>
  <c r="I495" i="2"/>
  <c r="B496" i="2"/>
  <c r="C496" i="2"/>
  <c r="G496" i="2"/>
  <c r="H496" i="2"/>
  <c r="I496" i="2"/>
  <c r="B497" i="2"/>
  <c r="C497" i="2"/>
  <c r="G497" i="2"/>
  <c r="H497" i="2"/>
  <c r="I497" i="2"/>
  <c r="B498" i="2"/>
  <c r="C498" i="2"/>
  <c r="G498" i="2"/>
  <c r="H498" i="2"/>
  <c r="I498" i="2"/>
  <c r="B499" i="2"/>
  <c r="C499" i="2"/>
  <c r="G499" i="2"/>
  <c r="H499" i="2"/>
  <c r="I499" i="2"/>
  <c r="B500" i="2"/>
  <c r="C500" i="2"/>
  <c r="G500" i="2"/>
  <c r="H500" i="2"/>
  <c r="I500" i="2"/>
  <c r="B501" i="2"/>
  <c r="C501" i="2"/>
  <c r="G501" i="2"/>
  <c r="H501" i="2"/>
  <c r="I501" i="2"/>
  <c r="B502" i="2"/>
  <c r="C502" i="2"/>
  <c r="G502" i="2"/>
  <c r="H502" i="2"/>
  <c r="I502" i="2"/>
  <c r="B503" i="2"/>
  <c r="C503" i="2"/>
  <c r="G503" i="2"/>
  <c r="H503" i="2"/>
  <c r="I503" i="2"/>
  <c r="B504" i="2"/>
  <c r="C504" i="2"/>
  <c r="G504" i="2"/>
  <c r="H504" i="2"/>
  <c r="I504" i="2"/>
  <c r="B505" i="2"/>
  <c r="C505" i="2"/>
  <c r="G505" i="2"/>
  <c r="H505" i="2"/>
  <c r="I505" i="2"/>
  <c r="B506" i="2"/>
  <c r="C506" i="2"/>
  <c r="G506" i="2"/>
  <c r="H506" i="2"/>
  <c r="I506" i="2"/>
  <c r="B507" i="2"/>
  <c r="C507" i="2"/>
  <c r="G507" i="2"/>
  <c r="H507" i="2"/>
  <c r="I507" i="2"/>
  <c r="B508" i="2"/>
  <c r="C508" i="2"/>
  <c r="G508" i="2"/>
  <c r="H508" i="2"/>
  <c r="I508" i="2"/>
  <c r="B509" i="2"/>
  <c r="C509" i="2"/>
  <c r="G509" i="2"/>
  <c r="H509" i="2"/>
  <c r="I509" i="2"/>
  <c r="B510" i="2"/>
  <c r="C510" i="2"/>
  <c r="G510" i="2"/>
  <c r="H510" i="2"/>
  <c r="I510" i="2"/>
  <c r="B511" i="2"/>
  <c r="C511" i="2"/>
  <c r="G511" i="2"/>
  <c r="H511" i="2"/>
  <c r="I511" i="2"/>
  <c r="B512" i="2"/>
  <c r="C512" i="2"/>
  <c r="G512" i="2"/>
  <c r="H512" i="2"/>
  <c r="I512" i="2"/>
  <c r="B513" i="2"/>
  <c r="C513" i="2"/>
  <c r="G513" i="2"/>
  <c r="H513" i="2"/>
  <c r="I513" i="2"/>
  <c r="B514" i="2"/>
  <c r="C514" i="2"/>
  <c r="G514" i="2"/>
  <c r="H514" i="2"/>
  <c r="I514" i="2"/>
  <c r="B515" i="2"/>
  <c r="C515" i="2"/>
  <c r="G515" i="2"/>
  <c r="H515" i="2"/>
  <c r="I515" i="2"/>
  <c r="B516" i="2"/>
  <c r="C516" i="2"/>
  <c r="G516" i="2"/>
  <c r="H516" i="2"/>
  <c r="I516" i="2"/>
  <c r="B517" i="2"/>
  <c r="C517" i="2"/>
  <c r="G517" i="2"/>
  <c r="H517" i="2"/>
  <c r="I517" i="2"/>
  <c r="B518" i="2"/>
  <c r="C518" i="2"/>
  <c r="G518" i="2"/>
  <c r="H518" i="2"/>
  <c r="I518" i="2"/>
  <c r="B519" i="2"/>
  <c r="C519" i="2"/>
  <c r="G519" i="2"/>
  <c r="H519" i="2"/>
  <c r="I519" i="2"/>
  <c r="B520" i="2"/>
  <c r="C520" i="2"/>
  <c r="G520" i="2"/>
  <c r="H520" i="2"/>
  <c r="I520" i="2"/>
  <c r="B521" i="2"/>
  <c r="C521" i="2"/>
  <c r="G521" i="2"/>
  <c r="H521" i="2"/>
  <c r="I521" i="2"/>
  <c r="B522" i="2"/>
  <c r="C522" i="2"/>
  <c r="G522" i="2"/>
  <c r="H522" i="2"/>
  <c r="I522" i="2"/>
  <c r="B523" i="2"/>
  <c r="C523" i="2"/>
  <c r="G523" i="2"/>
  <c r="H523" i="2"/>
  <c r="I523" i="2"/>
  <c r="B524" i="2"/>
  <c r="C524" i="2"/>
  <c r="G524" i="2"/>
  <c r="H524" i="2"/>
  <c r="I524" i="2"/>
  <c r="B525" i="2"/>
  <c r="C525" i="2"/>
  <c r="G525" i="2"/>
  <c r="H525" i="2"/>
  <c r="I525" i="2"/>
  <c r="B526" i="2"/>
  <c r="C526" i="2"/>
  <c r="G526" i="2"/>
  <c r="H526" i="2"/>
  <c r="I526" i="2"/>
  <c r="B527" i="2"/>
  <c r="C527" i="2"/>
  <c r="G527" i="2"/>
  <c r="H527" i="2"/>
  <c r="I527" i="2"/>
  <c r="B528" i="2"/>
  <c r="C528" i="2"/>
  <c r="G528" i="2"/>
  <c r="H528" i="2"/>
  <c r="I528" i="2"/>
  <c r="B529" i="2"/>
  <c r="C529" i="2"/>
  <c r="G529" i="2"/>
  <c r="H529" i="2"/>
  <c r="I529" i="2"/>
  <c r="B530" i="2"/>
  <c r="C530" i="2"/>
  <c r="G530" i="2"/>
  <c r="H530" i="2"/>
  <c r="I530" i="2"/>
  <c r="B531" i="2"/>
  <c r="C531" i="2"/>
  <c r="G531" i="2"/>
  <c r="H531" i="2"/>
  <c r="I531" i="2"/>
  <c r="B532" i="2"/>
  <c r="C532" i="2"/>
  <c r="G532" i="2"/>
  <c r="H532" i="2"/>
  <c r="I532" i="2"/>
  <c r="B533" i="2"/>
  <c r="C533" i="2"/>
  <c r="G533" i="2"/>
  <c r="H533" i="2"/>
  <c r="I533" i="2"/>
  <c r="B534" i="2"/>
  <c r="C534" i="2"/>
  <c r="G534" i="2"/>
  <c r="H534" i="2"/>
  <c r="I534" i="2"/>
  <c r="B535" i="2"/>
  <c r="C535" i="2"/>
  <c r="G535" i="2"/>
  <c r="H535" i="2"/>
  <c r="I535" i="2"/>
  <c r="B536" i="2"/>
  <c r="C536" i="2"/>
  <c r="G536" i="2"/>
  <c r="H536" i="2"/>
  <c r="I536" i="2"/>
  <c r="B537" i="2"/>
  <c r="C537" i="2"/>
  <c r="G537" i="2"/>
  <c r="H537" i="2"/>
  <c r="I537" i="2"/>
  <c r="B538" i="2"/>
  <c r="C538" i="2"/>
  <c r="G538" i="2"/>
  <c r="H538" i="2"/>
  <c r="I538" i="2"/>
  <c r="B539" i="2"/>
  <c r="C539" i="2"/>
  <c r="G539" i="2"/>
  <c r="H539" i="2"/>
  <c r="I539" i="2"/>
  <c r="B540" i="2"/>
  <c r="C540" i="2"/>
  <c r="G540" i="2"/>
  <c r="H540" i="2"/>
  <c r="I540" i="2"/>
  <c r="B541" i="2"/>
  <c r="C541" i="2"/>
  <c r="G541" i="2"/>
  <c r="H541" i="2"/>
  <c r="I541" i="2"/>
  <c r="B542" i="2"/>
  <c r="C542" i="2"/>
  <c r="G542" i="2"/>
  <c r="H542" i="2"/>
  <c r="I542" i="2"/>
  <c r="B543" i="2"/>
  <c r="C543" i="2"/>
  <c r="G543" i="2"/>
  <c r="H543" i="2"/>
  <c r="I543" i="2"/>
  <c r="B544" i="2"/>
  <c r="C544" i="2"/>
  <c r="G544" i="2"/>
  <c r="H544" i="2"/>
  <c r="I544" i="2"/>
  <c r="B545" i="2"/>
  <c r="C545" i="2"/>
  <c r="G545" i="2"/>
  <c r="H545" i="2"/>
  <c r="I545" i="2"/>
  <c r="B546" i="2"/>
  <c r="C546" i="2"/>
  <c r="G546" i="2"/>
  <c r="H546" i="2"/>
  <c r="I546" i="2"/>
  <c r="B547" i="2"/>
  <c r="C547" i="2"/>
  <c r="G547" i="2"/>
  <c r="H547" i="2"/>
  <c r="I547" i="2"/>
  <c r="B548" i="2"/>
  <c r="C548" i="2"/>
  <c r="G548" i="2"/>
  <c r="H548" i="2"/>
  <c r="I548" i="2"/>
  <c r="B549" i="2"/>
  <c r="C549" i="2"/>
  <c r="G549" i="2"/>
  <c r="H549" i="2"/>
  <c r="I549" i="2"/>
  <c r="B550" i="2"/>
  <c r="C550" i="2"/>
  <c r="G550" i="2"/>
  <c r="H550" i="2"/>
  <c r="I550" i="2"/>
  <c r="B551" i="2"/>
  <c r="C551" i="2"/>
  <c r="G551" i="2"/>
  <c r="H551" i="2"/>
  <c r="I551" i="2"/>
  <c r="B552" i="2"/>
  <c r="C552" i="2"/>
  <c r="G552" i="2"/>
  <c r="H552" i="2"/>
  <c r="I552" i="2"/>
  <c r="B553" i="2"/>
  <c r="C553" i="2"/>
  <c r="G553" i="2"/>
  <c r="H553" i="2"/>
  <c r="I553" i="2"/>
  <c r="B554" i="2"/>
  <c r="C554" i="2"/>
  <c r="G554" i="2"/>
  <c r="H554" i="2"/>
  <c r="I554" i="2"/>
  <c r="B555" i="2"/>
  <c r="C555" i="2"/>
  <c r="G555" i="2"/>
  <c r="H555" i="2"/>
  <c r="I555" i="2"/>
  <c r="B556" i="2"/>
  <c r="C556" i="2"/>
  <c r="G556" i="2"/>
  <c r="H556" i="2"/>
  <c r="I556" i="2"/>
  <c r="B557" i="2"/>
  <c r="C557" i="2"/>
  <c r="G557" i="2"/>
  <c r="H557" i="2"/>
  <c r="I557" i="2"/>
  <c r="B558" i="2"/>
  <c r="C558" i="2"/>
  <c r="G558" i="2"/>
  <c r="H558" i="2"/>
  <c r="I558" i="2"/>
  <c r="B559" i="2"/>
  <c r="C559" i="2"/>
  <c r="G559" i="2"/>
  <c r="H559" i="2"/>
  <c r="I559" i="2"/>
  <c r="B560" i="2"/>
  <c r="C560" i="2"/>
  <c r="G560" i="2"/>
  <c r="H560" i="2"/>
  <c r="I560" i="2"/>
  <c r="B561" i="2"/>
  <c r="C561" i="2"/>
  <c r="G561" i="2"/>
  <c r="H561" i="2"/>
  <c r="I561" i="2"/>
  <c r="B562" i="2"/>
  <c r="C562" i="2"/>
  <c r="G562" i="2"/>
  <c r="H562" i="2"/>
  <c r="I562" i="2"/>
  <c r="B563" i="2"/>
  <c r="C563" i="2"/>
  <c r="G563" i="2"/>
  <c r="H563" i="2"/>
  <c r="I563" i="2"/>
  <c r="B564" i="2"/>
  <c r="C564" i="2"/>
  <c r="G564" i="2"/>
  <c r="H564" i="2"/>
  <c r="I564" i="2"/>
  <c r="B565" i="2"/>
  <c r="C565" i="2"/>
  <c r="G565" i="2"/>
  <c r="H565" i="2"/>
  <c r="I565" i="2"/>
  <c r="B566" i="2"/>
  <c r="C566" i="2"/>
  <c r="G566" i="2"/>
  <c r="H566" i="2"/>
  <c r="I566" i="2"/>
  <c r="B567" i="2"/>
  <c r="C567" i="2"/>
  <c r="G567" i="2"/>
  <c r="H567" i="2"/>
  <c r="I567" i="2"/>
  <c r="B568" i="2"/>
  <c r="C568" i="2"/>
  <c r="G568" i="2"/>
  <c r="H568" i="2"/>
  <c r="I568" i="2"/>
  <c r="B569" i="2"/>
  <c r="C569" i="2"/>
  <c r="G569" i="2"/>
  <c r="H569" i="2"/>
  <c r="I569" i="2"/>
  <c r="B570" i="2"/>
  <c r="C570" i="2"/>
  <c r="G570" i="2"/>
  <c r="H570" i="2"/>
  <c r="I570" i="2"/>
  <c r="B571" i="2"/>
  <c r="C571" i="2"/>
  <c r="G571" i="2"/>
  <c r="H571" i="2"/>
  <c r="I571" i="2"/>
  <c r="B572" i="2"/>
  <c r="C572" i="2"/>
  <c r="G572" i="2"/>
  <c r="H572" i="2"/>
  <c r="I572" i="2"/>
  <c r="B573" i="2"/>
  <c r="C573" i="2"/>
  <c r="G573" i="2"/>
  <c r="H573" i="2"/>
  <c r="I573" i="2"/>
  <c r="B574" i="2"/>
  <c r="C574" i="2"/>
  <c r="G574" i="2"/>
  <c r="H574" i="2"/>
  <c r="I574" i="2"/>
  <c r="B575" i="2"/>
  <c r="C575" i="2"/>
  <c r="G575" i="2"/>
  <c r="H575" i="2"/>
  <c r="I575" i="2"/>
  <c r="B576" i="2"/>
  <c r="C576" i="2"/>
  <c r="G576" i="2"/>
  <c r="H576" i="2"/>
  <c r="I576" i="2"/>
  <c r="B577" i="2"/>
  <c r="C577" i="2"/>
  <c r="G577" i="2"/>
  <c r="H577" i="2"/>
  <c r="I577" i="2"/>
  <c r="B578" i="2"/>
  <c r="C578" i="2"/>
  <c r="G578" i="2"/>
  <c r="H578" i="2"/>
  <c r="I578" i="2"/>
  <c r="B579" i="2"/>
  <c r="C579" i="2"/>
  <c r="G579" i="2"/>
  <c r="H579" i="2"/>
  <c r="I579" i="2"/>
  <c r="B580" i="2"/>
  <c r="C580" i="2"/>
  <c r="G580" i="2"/>
  <c r="H580" i="2"/>
  <c r="I580" i="2"/>
  <c r="B581" i="2"/>
  <c r="C581" i="2"/>
  <c r="G581" i="2"/>
  <c r="H581" i="2"/>
  <c r="I581" i="2"/>
  <c r="B582" i="2"/>
  <c r="C582" i="2"/>
  <c r="G582" i="2"/>
  <c r="H582" i="2"/>
  <c r="I582" i="2"/>
  <c r="B583" i="2"/>
  <c r="C583" i="2"/>
  <c r="G583" i="2"/>
  <c r="H583" i="2"/>
  <c r="I583" i="2"/>
  <c r="B584" i="2"/>
  <c r="C584" i="2"/>
  <c r="G584" i="2"/>
  <c r="H584" i="2"/>
  <c r="I584" i="2"/>
  <c r="B585" i="2"/>
  <c r="C585" i="2"/>
  <c r="G585" i="2"/>
  <c r="H585" i="2"/>
  <c r="I585" i="2"/>
  <c r="B586" i="2"/>
  <c r="C586" i="2"/>
  <c r="G586" i="2"/>
  <c r="H586" i="2"/>
  <c r="I586" i="2"/>
  <c r="B587" i="2"/>
  <c r="C587" i="2"/>
  <c r="G587" i="2"/>
  <c r="H587" i="2"/>
  <c r="I587" i="2"/>
  <c r="B588" i="2"/>
  <c r="C588" i="2"/>
  <c r="G588" i="2"/>
  <c r="H588" i="2"/>
  <c r="I588" i="2"/>
  <c r="B589" i="2"/>
  <c r="C589" i="2"/>
  <c r="G589" i="2"/>
  <c r="H589" i="2"/>
  <c r="I589" i="2"/>
  <c r="B590" i="2"/>
  <c r="C590" i="2"/>
  <c r="G590" i="2"/>
  <c r="H590" i="2"/>
  <c r="I590" i="2"/>
  <c r="B591" i="2"/>
  <c r="C591" i="2"/>
  <c r="G591" i="2"/>
  <c r="H591" i="2"/>
  <c r="I591" i="2"/>
  <c r="B592" i="2"/>
  <c r="C592" i="2"/>
  <c r="G592" i="2"/>
  <c r="H592" i="2"/>
  <c r="I592" i="2"/>
  <c r="B593" i="2"/>
  <c r="C593" i="2"/>
  <c r="G593" i="2"/>
  <c r="H593" i="2"/>
  <c r="I593" i="2"/>
  <c r="B594" i="2"/>
  <c r="C594" i="2"/>
  <c r="G594" i="2"/>
  <c r="H594" i="2"/>
  <c r="I594" i="2"/>
  <c r="B595" i="2"/>
  <c r="C595" i="2"/>
  <c r="G595" i="2"/>
  <c r="H595" i="2"/>
  <c r="I595" i="2"/>
  <c r="B596" i="2"/>
  <c r="C596" i="2"/>
  <c r="G596" i="2"/>
  <c r="H596" i="2"/>
  <c r="I596" i="2"/>
  <c r="B597" i="2"/>
  <c r="C597" i="2"/>
  <c r="G597" i="2"/>
  <c r="H597" i="2"/>
  <c r="I597" i="2"/>
  <c r="B598" i="2"/>
  <c r="C598" i="2"/>
  <c r="G598" i="2"/>
  <c r="H598" i="2"/>
  <c r="I598" i="2"/>
  <c r="B599" i="2"/>
  <c r="C599" i="2"/>
  <c r="G599" i="2"/>
  <c r="H599" i="2"/>
  <c r="I599" i="2"/>
  <c r="B600" i="2"/>
  <c r="C600" i="2"/>
  <c r="G600" i="2"/>
  <c r="H600" i="2"/>
  <c r="I600" i="2"/>
  <c r="B601" i="2"/>
  <c r="C601" i="2"/>
  <c r="G601" i="2"/>
  <c r="H601" i="2"/>
  <c r="I601" i="2"/>
  <c r="B602" i="2"/>
  <c r="C602" i="2"/>
  <c r="G602" i="2"/>
  <c r="H602" i="2"/>
  <c r="I602" i="2"/>
  <c r="B603" i="2"/>
  <c r="C603" i="2"/>
  <c r="G603" i="2"/>
  <c r="H603" i="2"/>
  <c r="I603" i="2"/>
  <c r="B604" i="2"/>
  <c r="C604" i="2"/>
  <c r="G604" i="2"/>
  <c r="H604" i="2"/>
  <c r="I604" i="2"/>
  <c r="B605" i="2"/>
  <c r="C605" i="2"/>
  <c r="G605" i="2"/>
  <c r="H605" i="2"/>
  <c r="I605" i="2"/>
  <c r="B606" i="2"/>
  <c r="C606" i="2"/>
  <c r="G606" i="2"/>
  <c r="H606" i="2"/>
  <c r="I606" i="2"/>
  <c r="B607" i="2"/>
  <c r="C607" i="2"/>
  <c r="G607" i="2"/>
  <c r="H607" i="2"/>
  <c r="I607" i="2"/>
  <c r="B608" i="2"/>
  <c r="C608" i="2"/>
  <c r="G608" i="2"/>
  <c r="H608" i="2"/>
  <c r="I608" i="2"/>
  <c r="B609" i="2"/>
  <c r="C609" i="2"/>
  <c r="G609" i="2"/>
  <c r="H609" i="2"/>
  <c r="I609" i="2"/>
  <c r="B610" i="2"/>
  <c r="C610" i="2"/>
  <c r="G610" i="2"/>
  <c r="H610" i="2"/>
  <c r="I610" i="2"/>
  <c r="B611" i="2"/>
  <c r="C611" i="2"/>
  <c r="G611" i="2"/>
  <c r="H611" i="2"/>
  <c r="I611" i="2"/>
  <c r="B612" i="2"/>
  <c r="C612" i="2"/>
  <c r="G612" i="2"/>
  <c r="H612" i="2"/>
  <c r="I612" i="2"/>
  <c r="B613" i="2"/>
  <c r="C613" i="2"/>
  <c r="G613" i="2"/>
  <c r="H613" i="2"/>
  <c r="I613" i="2"/>
  <c r="B614" i="2"/>
  <c r="C614" i="2"/>
  <c r="G614" i="2"/>
  <c r="H614" i="2"/>
  <c r="I614" i="2"/>
  <c r="B615" i="2"/>
  <c r="C615" i="2"/>
  <c r="G615" i="2"/>
  <c r="H615" i="2"/>
  <c r="I615" i="2"/>
  <c r="B616" i="2"/>
  <c r="C616" i="2"/>
  <c r="G616" i="2"/>
  <c r="H616" i="2"/>
  <c r="I616" i="2"/>
  <c r="B617" i="2"/>
  <c r="C617" i="2"/>
  <c r="G617" i="2"/>
  <c r="H617" i="2"/>
  <c r="I617" i="2"/>
  <c r="B618" i="2"/>
  <c r="C618" i="2"/>
  <c r="G618" i="2"/>
  <c r="H618" i="2"/>
  <c r="I618" i="2"/>
  <c r="B619" i="2"/>
  <c r="C619" i="2"/>
  <c r="G619" i="2"/>
  <c r="H619" i="2"/>
  <c r="I619" i="2"/>
  <c r="B620" i="2"/>
  <c r="C620" i="2"/>
  <c r="G620" i="2"/>
  <c r="H620" i="2"/>
  <c r="I620" i="2"/>
  <c r="B621" i="2"/>
  <c r="C621" i="2"/>
  <c r="G621" i="2"/>
  <c r="H621" i="2"/>
  <c r="I621" i="2"/>
  <c r="B622" i="2"/>
  <c r="C622" i="2"/>
  <c r="G622" i="2"/>
  <c r="H622" i="2"/>
  <c r="I622" i="2"/>
  <c r="B623" i="2"/>
  <c r="C623" i="2"/>
  <c r="G623" i="2"/>
  <c r="H623" i="2"/>
  <c r="I623" i="2"/>
  <c r="B624" i="2"/>
  <c r="C624" i="2"/>
  <c r="G624" i="2"/>
  <c r="H624" i="2"/>
  <c r="I624" i="2"/>
  <c r="B625" i="2"/>
  <c r="C625" i="2"/>
  <c r="G625" i="2"/>
  <c r="H625" i="2"/>
  <c r="I625" i="2"/>
  <c r="B626" i="2"/>
  <c r="C626" i="2"/>
  <c r="G626" i="2"/>
  <c r="H626" i="2"/>
  <c r="I626" i="2"/>
  <c r="B627" i="2"/>
  <c r="C627" i="2"/>
  <c r="G627" i="2"/>
  <c r="H627" i="2"/>
  <c r="I627" i="2"/>
  <c r="B628" i="2"/>
  <c r="C628" i="2"/>
  <c r="G628" i="2"/>
  <c r="H628" i="2"/>
  <c r="I628" i="2"/>
  <c r="B629" i="2"/>
  <c r="C629" i="2"/>
  <c r="G629" i="2"/>
  <c r="H629" i="2"/>
  <c r="I629" i="2"/>
  <c r="B630" i="2"/>
  <c r="C630" i="2"/>
  <c r="G630" i="2"/>
  <c r="H630" i="2"/>
  <c r="I630" i="2"/>
  <c r="B631" i="2"/>
  <c r="C631" i="2"/>
  <c r="G631" i="2"/>
  <c r="H631" i="2"/>
  <c r="I631" i="2"/>
  <c r="B632" i="2"/>
  <c r="C632" i="2"/>
  <c r="G632" i="2"/>
  <c r="H632" i="2"/>
  <c r="I632" i="2"/>
  <c r="B633" i="2"/>
  <c r="C633" i="2"/>
  <c r="G633" i="2"/>
  <c r="H633" i="2"/>
  <c r="I633" i="2"/>
  <c r="B634" i="2"/>
  <c r="C634" i="2"/>
  <c r="G634" i="2"/>
  <c r="H634" i="2"/>
  <c r="I634" i="2"/>
  <c r="B635" i="2"/>
  <c r="C635" i="2"/>
  <c r="G635" i="2"/>
  <c r="H635" i="2"/>
  <c r="I635" i="2"/>
  <c r="B636" i="2"/>
  <c r="C636" i="2"/>
  <c r="G636" i="2"/>
  <c r="H636" i="2"/>
  <c r="I636" i="2"/>
  <c r="B637" i="2"/>
  <c r="C637" i="2"/>
  <c r="G637" i="2"/>
  <c r="H637" i="2"/>
  <c r="I637" i="2"/>
  <c r="B638" i="2"/>
  <c r="C638" i="2"/>
  <c r="G638" i="2"/>
  <c r="H638" i="2"/>
  <c r="I638" i="2"/>
  <c r="B639" i="2"/>
  <c r="C639" i="2"/>
  <c r="G639" i="2"/>
  <c r="H639" i="2"/>
  <c r="I639" i="2"/>
  <c r="B640" i="2"/>
  <c r="C640" i="2"/>
  <c r="G640" i="2"/>
  <c r="H640" i="2"/>
  <c r="I640" i="2"/>
  <c r="B641" i="2"/>
  <c r="C641" i="2"/>
  <c r="G641" i="2"/>
  <c r="H641" i="2"/>
  <c r="I641" i="2"/>
  <c r="B642" i="2"/>
  <c r="C642" i="2"/>
  <c r="G642" i="2"/>
  <c r="H642" i="2"/>
  <c r="I642" i="2"/>
  <c r="B643" i="2"/>
  <c r="C643" i="2"/>
  <c r="G643" i="2"/>
  <c r="H643" i="2"/>
  <c r="I643" i="2"/>
  <c r="B644" i="2"/>
  <c r="C644" i="2"/>
  <c r="G644" i="2"/>
  <c r="H644" i="2"/>
  <c r="I644" i="2"/>
  <c r="B645" i="2"/>
  <c r="C645" i="2"/>
  <c r="G645" i="2"/>
  <c r="H645" i="2"/>
  <c r="I645" i="2"/>
  <c r="B646" i="2"/>
  <c r="C646" i="2"/>
  <c r="G646" i="2"/>
  <c r="H646" i="2"/>
  <c r="I646" i="2"/>
  <c r="B647" i="2"/>
  <c r="C647" i="2"/>
  <c r="G647" i="2"/>
  <c r="H647" i="2"/>
  <c r="I647" i="2"/>
  <c r="B648" i="2"/>
  <c r="C648" i="2"/>
  <c r="G648" i="2"/>
  <c r="H648" i="2"/>
  <c r="I648" i="2"/>
  <c r="B649" i="2"/>
  <c r="C649" i="2"/>
  <c r="G649" i="2"/>
  <c r="H649" i="2"/>
  <c r="I649" i="2"/>
  <c r="B650" i="2"/>
  <c r="C650" i="2"/>
  <c r="G650" i="2"/>
  <c r="H650" i="2"/>
  <c r="I650" i="2"/>
  <c r="B651" i="2"/>
  <c r="C651" i="2"/>
  <c r="G651" i="2"/>
  <c r="H651" i="2"/>
  <c r="I651" i="2"/>
  <c r="B652" i="2"/>
  <c r="C652" i="2"/>
  <c r="G652" i="2"/>
  <c r="H652" i="2"/>
  <c r="I652" i="2"/>
  <c r="B653" i="2"/>
  <c r="C653" i="2"/>
  <c r="G653" i="2"/>
  <c r="H653" i="2"/>
  <c r="I653" i="2"/>
  <c r="B654" i="2"/>
  <c r="C654" i="2"/>
  <c r="G654" i="2"/>
  <c r="H654" i="2"/>
  <c r="I654" i="2"/>
  <c r="B655" i="2"/>
  <c r="C655" i="2"/>
  <c r="G655" i="2"/>
  <c r="H655" i="2"/>
  <c r="I655" i="2"/>
  <c r="B656" i="2"/>
  <c r="C656" i="2"/>
  <c r="G656" i="2"/>
  <c r="H656" i="2"/>
  <c r="I656" i="2"/>
  <c r="B657" i="2"/>
  <c r="C657" i="2"/>
  <c r="G657" i="2"/>
  <c r="H657" i="2"/>
  <c r="I657" i="2"/>
  <c r="B658" i="2"/>
  <c r="C658" i="2"/>
  <c r="G658" i="2"/>
  <c r="H658" i="2"/>
  <c r="I658" i="2"/>
  <c r="B659" i="2"/>
  <c r="C659" i="2"/>
  <c r="G659" i="2"/>
  <c r="H659" i="2"/>
  <c r="I659" i="2"/>
  <c r="B660" i="2"/>
  <c r="C660" i="2"/>
  <c r="G660" i="2"/>
  <c r="H660" i="2"/>
  <c r="I660" i="2"/>
  <c r="B661" i="2"/>
  <c r="C661" i="2"/>
  <c r="G661" i="2"/>
  <c r="H661" i="2"/>
  <c r="I661" i="2"/>
  <c r="B662" i="2"/>
  <c r="C662" i="2"/>
  <c r="G662" i="2"/>
  <c r="H662" i="2"/>
  <c r="I662" i="2"/>
  <c r="B663" i="2"/>
  <c r="C663" i="2"/>
  <c r="G663" i="2"/>
  <c r="H663" i="2"/>
  <c r="I663" i="2"/>
  <c r="B664" i="2"/>
  <c r="C664" i="2"/>
  <c r="G664" i="2"/>
  <c r="H664" i="2"/>
  <c r="I664" i="2"/>
  <c r="B665" i="2"/>
  <c r="C665" i="2"/>
  <c r="G665" i="2"/>
  <c r="H665" i="2"/>
  <c r="I665" i="2"/>
  <c r="B666" i="2"/>
  <c r="C666" i="2"/>
  <c r="G666" i="2"/>
  <c r="H666" i="2"/>
  <c r="I666" i="2"/>
  <c r="B667" i="2"/>
  <c r="C667" i="2"/>
  <c r="G667" i="2"/>
  <c r="H667" i="2"/>
  <c r="I667" i="2"/>
  <c r="B668" i="2"/>
  <c r="C668" i="2"/>
  <c r="G668" i="2"/>
  <c r="H668" i="2"/>
  <c r="I668" i="2"/>
  <c r="B669" i="2"/>
  <c r="C669" i="2"/>
  <c r="G669" i="2"/>
  <c r="H669" i="2"/>
  <c r="I669" i="2"/>
  <c r="B670" i="2"/>
  <c r="C670" i="2"/>
  <c r="G670" i="2"/>
  <c r="H670" i="2"/>
  <c r="I670" i="2"/>
  <c r="B671" i="2"/>
  <c r="C671" i="2"/>
  <c r="G671" i="2"/>
  <c r="H671" i="2"/>
  <c r="I671" i="2"/>
  <c r="B672" i="2"/>
  <c r="C672" i="2"/>
  <c r="G672" i="2"/>
  <c r="H672" i="2"/>
  <c r="I672" i="2"/>
  <c r="B673" i="2"/>
  <c r="C673" i="2"/>
  <c r="G673" i="2"/>
  <c r="H673" i="2"/>
  <c r="I673" i="2"/>
  <c r="B674" i="2"/>
  <c r="C674" i="2"/>
  <c r="G674" i="2"/>
  <c r="H674" i="2"/>
  <c r="I674" i="2"/>
  <c r="B675" i="2"/>
  <c r="C675" i="2"/>
  <c r="G675" i="2"/>
  <c r="H675" i="2"/>
  <c r="I675" i="2"/>
  <c r="B676" i="2"/>
  <c r="C676" i="2"/>
  <c r="G676" i="2"/>
  <c r="H676" i="2"/>
  <c r="I676" i="2"/>
  <c r="B677" i="2"/>
  <c r="C677" i="2"/>
  <c r="G677" i="2"/>
  <c r="H677" i="2"/>
  <c r="I677" i="2"/>
  <c r="B678" i="2"/>
  <c r="C678" i="2"/>
  <c r="G678" i="2"/>
  <c r="H678" i="2"/>
  <c r="I678" i="2"/>
  <c r="B679" i="2"/>
  <c r="C679" i="2"/>
  <c r="G679" i="2"/>
  <c r="H679" i="2"/>
  <c r="I679" i="2"/>
  <c r="B680" i="2"/>
  <c r="C680" i="2"/>
  <c r="G680" i="2"/>
  <c r="H680" i="2"/>
  <c r="I680" i="2"/>
  <c r="B681" i="2"/>
  <c r="C681" i="2"/>
  <c r="G681" i="2"/>
  <c r="H681" i="2"/>
  <c r="I681" i="2"/>
  <c r="B682" i="2"/>
  <c r="C682" i="2"/>
  <c r="G682" i="2"/>
  <c r="H682" i="2"/>
  <c r="I682" i="2"/>
  <c r="B683" i="2"/>
  <c r="C683" i="2"/>
  <c r="G683" i="2"/>
  <c r="H683" i="2"/>
  <c r="I683" i="2"/>
  <c r="B684" i="2"/>
  <c r="C684" i="2"/>
  <c r="G684" i="2"/>
  <c r="H684" i="2"/>
  <c r="I684" i="2"/>
  <c r="B685" i="2"/>
  <c r="C685" i="2"/>
  <c r="G685" i="2"/>
  <c r="H685" i="2"/>
  <c r="I685" i="2"/>
  <c r="B686" i="2"/>
  <c r="C686" i="2"/>
  <c r="G686" i="2"/>
  <c r="H686" i="2"/>
  <c r="I686" i="2"/>
  <c r="B687" i="2"/>
  <c r="C687" i="2"/>
  <c r="G687" i="2"/>
  <c r="H687" i="2"/>
  <c r="I687" i="2"/>
  <c r="B688" i="2"/>
  <c r="C688" i="2"/>
  <c r="G688" i="2"/>
  <c r="H688" i="2"/>
  <c r="I688" i="2"/>
  <c r="B689" i="2"/>
  <c r="C689" i="2"/>
  <c r="G689" i="2"/>
  <c r="H689" i="2"/>
  <c r="I689" i="2"/>
  <c r="B690" i="2"/>
  <c r="C690" i="2"/>
  <c r="G690" i="2"/>
  <c r="H690" i="2"/>
  <c r="I690" i="2"/>
  <c r="B691" i="2"/>
  <c r="C691" i="2"/>
  <c r="G691" i="2"/>
  <c r="H691" i="2"/>
  <c r="I691" i="2"/>
  <c r="B692" i="2"/>
  <c r="C692" i="2"/>
  <c r="G692" i="2"/>
  <c r="H692" i="2"/>
  <c r="I692" i="2"/>
  <c r="B693" i="2"/>
  <c r="C693" i="2"/>
  <c r="G693" i="2"/>
  <c r="H693" i="2"/>
  <c r="I693" i="2"/>
  <c r="B694" i="2"/>
  <c r="C694" i="2"/>
  <c r="G694" i="2"/>
  <c r="H694" i="2"/>
  <c r="I694" i="2"/>
  <c r="B695" i="2"/>
  <c r="C695" i="2"/>
  <c r="G695" i="2"/>
  <c r="H695" i="2"/>
  <c r="I695" i="2"/>
  <c r="B696" i="2"/>
  <c r="C696" i="2"/>
  <c r="G696" i="2"/>
  <c r="H696" i="2"/>
  <c r="I696" i="2"/>
  <c r="B697" i="2"/>
  <c r="C697" i="2"/>
  <c r="G697" i="2"/>
  <c r="H697" i="2"/>
  <c r="I697" i="2"/>
  <c r="B698" i="2"/>
  <c r="C698" i="2"/>
  <c r="G698" i="2"/>
  <c r="H698" i="2"/>
  <c r="I698" i="2"/>
  <c r="B699" i="2"/>
  <c r="C699" i="2"/>
  <c r="G699" i="2"/>
  <c r="H699" i="2"/>
  <c r="I699" i="2"/>
  <c r="B700" i="2"/>
  <c r="C700" i="2"/>
  <c r="G700" i="2"/>
  <c r="H700" i="2"/>
  <c r="I700" i="2"/>
  <c r="B701" i="2"/>
  <c r="C701" i="2"/>
  <c r="G701" i="2"/>
  <c r="H701" i="2"/>
  <c r="I701" i="2"/>
  <c r="B702" i="2"/>
  <c r="C702" i="2"/>
  <c r="G702" i="2"/>
  <c r="H702" i="2"/>
  <c r="I702" i="2"/>
  <c r="B703" i="2"/>
  <c r="C703" i="2"/>
  <c r="G703" i="2"/>
  <c r="H703" i="2"/>
  <c r="I703" i="2"/>
  <c r="B704" i="2"/>
  <c r="C704" i="2"/>
  <c r="G704" i="2"/>
  <c r="H704" i="2"/>
  <c r="I704" i="2"/>
  <c r="B705" i="2"/>
  <c r="C705" i="2"/>
  <c r="G705" i="2"/>
  <c r="H705" i="2"/>
  <c r="I705" i="2"/>
  <c r="B706" i="2"/>
  <c r="C706" i="2"/>
  <c r="G706" i="2"/>
  <c r="H706" i="2"/>
  <c r="I706" i="2"/>
  <c r="B707" i="2"/>
  <c r="C707" i="2"/>
  <c r="G707" i="2"/>
  <c r="H707" i="2"/>
  <c r="I707" i="2"/>
  <c r="B708" i="2"/>
  <c r="C708" i="2"/>
  <c r="G708" i="2"/>
  <c r="H708" i="2"/>
  <c r="I708" i="2"/>
  <c r="B709" i="2"/>
  <c r="C709" i="2"/>
  <c r="G709" i="2"/>
  <c r="H709" i="2"/>
  <c r="I709" i="2"/>
  <c r="B710" i="2"/>
  <c r="C710" i="2"/>
  <c r="G710" i="2"/>
  <c r="H710" i="2"/>
  <c r="I710" i="2"/>
  <c r="B711" i="2"/>
  <c r="C711" i="2"/>
  <c r="G711" i="2"/>
  <c r="H711" i="2"/>
  <c r="I711" i="2"/>
  <c r="B712" i="2"/>
  <c r="C712" i="2"/>
  <c r="G712" i="2"/>
  <c r="H712" i="2"/>
  <c r="I712" i="2"/>
  <c r="B713" i="2"/>
  <c r="C713" i="2"/>
  <c r="G713" i="2"/>
  <c r="H713" i="2"/>
  <c r="I713" i="2"/>
  <c r="B714" i="2"/>
  <c r="C714" i="2"/>
  <c r="G714" i="2"/>
  <c r="H714" i="2"/>
  <c r="I714" i="2"/>
  <c r="B715" i="2"/>
  <c r="C715" i="2"/>
  <c r="G715" i="2"/>
  <c r="H715" i="2"/>
  <c r="I715" i="2"/>
  <c r="B716" i="2"/>
  <c r="C716" i="2"/>
  <c r="G716" i="2"/>
  <c r="H716" i="2"/>
  <c r="I716" i="2"/>
  <c r="B717" i="2"/>
  <c r="C717" i="2"/>
  <c r="G717" i="2"/>
  <c r="H717" i="2"/>
  <c r="I717" i="2"/>
  <c r="B718" i="2"/>
  <c r="C718" i="2"/>
  <c r="G718" i="2"/>
  <c r="H718" i="2"/>
  <c r="I718" i="2"/>
  <c r="B719" i="2"/>
  <c r="C719" i="2"/>
  <c r="G719" i="2"/>
  <c r="H719" i="2"/>
  <c r="I719" i="2"/>
  <c r="B720" i="2"/>
  <c r="C720" i="2"/>
  <c r="G720" i="2"/>
  <c r="H720" i="2"/>
  <c r="I720" i="2"/>
  <c r="B721" i="2"/>
  <c r="C721" i="2"/>
  <c r="G721" i="2"/>
  <c r="H721" i="2"/>
  <c r="I721" i="2"/>
  <c r="B722" i="2"/>
  <c r="C722" i="2"/>
  <c r="G722" i="2"/>
  <c r="H722" i="2"/>
  <c r="I722" i="2"/>
  <c r="B723" i="2"/>
  <c r="C723" i="2"/>
  <c r="G723" i="2"/>
  <c r="H723" i="2"/>
  <c r="I723" i="2"/>
  <c r="B724" i="2"/>
  <c r="C724" i="2"/>
  <c r="G724" i="2"/>
  <c r="H724" i="2"/>
  <c r="I724" i="2"/>
  <c r="B725" i="2"/>
  <c r="C725" i="2"/>
  <c r="G725" i="2"/>
  <c r="H725" i="2"/>
  <c r="I725" i="2"/>
  <c r="B726" i="2"/>
  <c r="C726" i="2"/>
  <c r="G726" i="2"/>
  <c r="H726" i="2"/>
  <c r="I726" i="2"/>
  <c r="B727" i="2"/>
  <c r="C727" i="2"/>
  <c r="G727" i="2"/>
  <c r="H727" i="2"/>
  <c r="I727" i="2"/>
  <c r="B728" i="2"/>
  <c r="C728" i="2"/>
  <c r="G728" i="2"/>
  <c r="H728" i="2"/>
  <c r="I728" i="2"/>
  <c r="B729" i="2"/>
  <c r="C729" i="2"/>
  <c r="G729" i="2"/>
  <c r="H729" i="2"/>
  <c r="I729" i="2"/>
  <c r="B730" i="2"/>
  <c r="C730" i="2"/>
  <c r="G730" i="2"/>
  <c r="H730" i="2"/>
  <c r="I730" i="2"/>
  <c r="B731" i="2"/>
  <c r="C731" i="2"/>
  <c r="G731" i="2"/>
  <c r="H731" i="2"/>
  <c r="I731" i="2"/>
  <c r="B732" i="2"/>
  <c r="C732" i="2"/>
  <c r="G732" i="2"/>
  <c r="H732" i="2"/>
  <c r="I732" i="2"/>
  <c r="B733" i="2"/>
  <c r="C733" i="2"/>
  <c r="G733" i="2"/>
  <c r="H733" i="2"/>
  <c r="I733" i="2"/>
  <c r="B734" i="2"/>
  <c r="C734" i="2"/>
  <c r="G734" i="2"/>
  <c r="H734" i="2"/>
  <c r="I734" i="2"/>
  <c r="B735" i="2"/>
  <c r="C735" i="2"/>
  <c r="G735" i="2"/>
  <c r="H735" i="2"/>
  <c r="I735" i="2"/>
  <c r="B736" i="2"/>
  <c r="C736" i="2"/>
  <c r="G736" i="2"/>
  <c r="H736" i="2"/>
  <c r="I736" i="2"/>
  <c r="B737" i="2"/>
  <c r="C737" i="2"/>
  <c r="G737" i="2"/>
  <c r="H737" i="2"/>
  <c r="I737" i="2"/>
  <c r="B738" i="2"/>
  <c r="C738" i="2"/>
  <c r="G738" i="2"/>
  <c r="H738" i="2"/>
  <c r="I738" i="2"/>
  <c r="B739" i="2"/>
  <c r="C739" i="2"/>
  <c r="G739" i="2"/>
  <c r="H739" i="2"/>
  <c r="I739" i="2"/>
  <c r="B740" i="2"/>
  <c r="C740" i="2"/>
  <c r="G740" i="2"/>
  <c r="H740" i="2"/>
  <c r="I740" i="2"/>
  <c r="B741" i="2"/>
  <c r="C741" i="2"/>
  <c r="G741" i="2"/>
  <c r="H741" i="2"/>
  <c r="I741" i="2"/>
  <c r="B742" i="2"/>
  <c r="C742" i="2"/>
  <c r="G742" i="2"/>
  <c r="H742" i="2"/>
  <c r="I742" i="2"/>
  <c r="B743" i="2"/>
  <c r="C743" i="2"/>
  <c r="G743" i="2"/>
  <c r="H743" i="2"/>
  <c r="I743" i="2"/>
  <c r="B744" i="2"/>
  <c r="C744" i="2"/>
  <c r="G744" i="2"/>
  <c r="H744" i="2"/>
  <c r="I744" i="2"/>
  <c r="B745" i="2"/>
  <c r="C745" i="2"/>
  <c r="G745" i="2"/>
  <c r="H745" i="2"/>
  <c r="I745" i="2"/>
  <c r="B746" i="2"/>
  <c r="C746" i="2"/>
  <c r="G746" i="2"/>
  <c r="H746" i="2"/>
  <c r="I746" i="2"/>
  <c r="B747" i="2"/>
  <c r="C747" i="2"/>
  <c r="G747" i="2"/>
  <c r="H747" i="2"/>
  <c r="I747" i="2"/>
  <c r="B748" i="2"/>
  <c r="C748" i="2"/>
  <c r="G748" i="2"/>
  <c r="H748" i="2"/>
  <c r="I748" i="2"/>
  <c r="B749" i="2"/>
  <c r="C749" i="2"/>
  <c r="G749" i="2"/>
  <c r="H749" i="2"/>
  <c r="I749" i="2"/>
  <c r="B750" i="2"/>
  <c r="C750" i="2"/>
  <c r="G750" i="2"/>
  <c r="H750" i="2"/>
  <c r="I750" i="2"/>
  <c r="B751" i="2"/>
  <c r="C751" i="2"/>
  <c r="G751" i="2"/>
  <c r="H751" i="2"/>
  <c r="I751" i="2"/>
  <c r="B752" i="2"/>
  <c r="C752" i="2"/>
  <c r="G752" i="2"/>
  <c r="H752" i="2"/>
  <c r="I752" i="2"/>
  <c r="B753" i="2"/>
  <c r="C753" i="2"/>
  <c r="G753" i="2"/>
  <c r="H753" i="2"/>
  <c r="I753" i="2"/>
  <c r="B754" i="2"/>
  <c r="C754" i="2"/>
  <c r="G754" i="2"/>
  <c r="H754" i="2"/>
  <c r="I754" i="2"/>
  <c r="B755" i="2"/>
  <c r="C755" i="2"/>
  <c r="G755" i="2"/>
  <c r="H755" i="2"/>
  <c r="I755" i="2"/>
  <c r="B756" i="2"/>
  <c r="C756" i="2"/>
  <c r="G756" i="2"/>
  <c r="H756" i="2"/>
  <c r="I756" i="2"/>
  <c r="B757" i="2"/>
  <c r="C757" i="2"/>
  <c r="G757" i="2"/>
  <c r="H757" i="2"/>
  <c r="I757" i="2"/>
  <c r="B758" i="2"/>
  <c r="C758" i="2"/>
  <c r="G758" i="2"/>
  <c r="H758" i="2"/>
  <c r="I758" i="2"/>
  <c r="B759" i="2"/>
  <c r="C759" i="2"/>
  <c r="G759" i="2"/>
  <c r="H759" i="2"/>
  <c r="I759" i="2"/>
  <c r="B760" i="2"/>
  <c r="C760" i="2"/>
  <c r="G760" i="2"/>
  <c r="H760" i="2"/>
  <c r="I760" i="2"/>
  <c r="B761" i="2"/>
  <c r="C761" i="2"/>
  <c r="G761" i="2"/>
  <c r="H761" i="2"/>
  <c r="I761" i="2"/>
  <c r="B762" i="2"/>
  <c r="C762" i="2"/>
  <c r="G762" i="2"/>
  <c r="H762" i="2"/>
  <c r="I762" i="2"/>
  <c r="B763" i="2"/>
  <c r="C763" i="2"/>
  <c r="G763" i="2"/>
  <c r="H763" i="2"/>
  <c r="I763" i="2"/>
  <c r="B764" i="2"/>
  <c r="C764" i="2"/>
  <c r="G764" i="2"/>
  <c r="H764" i="2"/>
  <c r="I764" i="2"/>
  <c r="B765" i="2"/>
  <c r="C765" i="2"/>
  <c r="G765" i="2"/>
  <c r="H765" i="2"/>
  <c r="I765" i="2"/>
  <c r="B766" i="2"/>
  <c r="C766" i="2"/>
  <c r="G766" i="2"/>
  <c r="H766" i="2"/>
  <c r="I766" i="2"/>
  <c r="B767" i="2"/>
  <c r="C767" i="2"/>
  <c r="G767" i="2"/>
  <c r="H767" i="2"/>
  <c r="I767" i="2"/>
  <c r="B768" i="2"/>
  <c r="C768" i="2"/>
  <c r="G768" i="2"/>
  <c r="H768" i="2"/>
  <c r="I768" i="2"/>
  <c r="B769" i="2"/>
  <c r="C769" i="2"/>
  <c r="G769" i="2"/>
  <c r="H769" i="2"/>
  <c r="I769" i="2"/>
  <c r="B770" i="2"/>
  <c r="C770" i="2"/>
  <c r="G770" i="2"/>
  <c r="H770" i="2"/>
  <c r="I770" i="2"/>
  <c r="B771" i="2"/>
  <c r="C771" i="2"/>
  <c r="G771" i="2"/>
  <c r="H771" i="2"/>
  <c r="I771" i="2"/>
  <c r="B772" i="2"/>
  <c r="C772" i="2"/>
  <c r="G772" i="2"/>
  <c r="H772" i="2"/>
  <c r="I772" i="2"/>
  <c r="B773" i="2"/>
  <c r="C773" i="2"/>
  <c r="G773" i="2"/>
  <c r="H773" i="2"/>
  <c r="I773" i="2"/>
  <c r="B774" i="2"/>
  <c r="C774" i="2"/>
  <c r="G774" i="2"/>
  <c r="H774" i="2"/>
  <c r="I774" i="2"/>
  <c r="B775" i="2"/>
  <c r="C775" i="2"/>
  <c r="G775" i="2"/>
  <c r="H775" i="2"/>
  <c r="I775" i="2"/>
  <c r="B776" i="2"/>
  <c r="C776" i="2"/>
  <c r="G776" i="2"/>
  <c r="H776" i="2"/>
  <c r="I776" i="2"/>
  <c r="B777" i="2"/>
  <c r="C777" i="2"/>
  <c r="G777" i="2"/>
  <c r="H777" i="2"/>
  <c r="I777" i="2"/>
  <c r="B778" i="2"/>
  <c r="C778" i="2"/>
  <c r="G778" i="2"/>
  <c r="H778" i="2"/>
  <c r="I778" i="2"/>
  <c r="B779" i="2"/>
  <c r="C779" i="2"/>
  <c r="G779" i="2"/>
  <c r="H779" i="2"/>
  <c r="I779" i="2"/>
  <c r="B780" i="2"/>
  <c r="C780" i="2"/>
  <c r="G780" i="2"/>
  <c r="H780" i="2"/>
  <c r="I780" i="2"/>
  <c r="B781" i="2"/>
  <c r="C781" i="2"/>
  <c r="G781" i="2"/>
  <c r="H781" i="2"/>
  <c r="I781" i="2"/>
  <c r="B782" i="2"/>
  <c r="C782" i="2"/>
  <c r="G782" i="2"/>
  <c r="H782" i="2"/>
  <c r="I782" i="2"/>
  <c r="B783" i="2"/>
  <c r="C783" i="2"/>
  <c r="G783" i="2"/>
  <c r="H783" i="2"/>
  <c r="I783" i="2"/>
  <c r="B784" i="2"/>
  <c r="C784" i="2"/>
  <c r="G784" i="2"/>
  <c r="H784" i="2"/>
  <c r="I784" i="2"/>
  <c r="B785" i="2"/>
  <c r="C785" i="2"/>
  <c r="G785" i="2"/>
  <c r="H785" i="2"/>
  <c r="I785" i="2"/>
  <c r="B786" i="2"/>
  <c r="C786" i="2"/>
  <c r="G786" i="2"/>
  <c r="H786" i="2"/>
  <c r="I786" i="2"/>
  <c r="B787" i="2"/>
  <c r="C787" i="2"/>
  <c r="G787" i="2"/>
  <c r="H787" i="2"/>
  <c r="I787" i="2"/>
  <c r="B788" i="2"/>
  <c r="C788" i="2"/>
  <c r="G788" i="2"/>
  <c r="H788" i="2"/>
  <c r="I788" i="2"/>
  <c r="B789" i="2"/>
  <c r="C789" i="2"/>
  <c r="G789" i="2"/>
  <c r="H789" i="2"/>
  <c r="I789" i="2"/>
  <c r="B790" i="2"/>
  <c r="C790" i="2"/>
  <c r="G790" i="2"/>
  <c r="H790" i="2"/>
  <c r="I790" i="2"/>
  <c r="B791" i="2"/>
  <c r="C791" i="2"/>
  <c r="G791" i="2"/>
  <c r="H791" i="2"/>
  <c r="I791" i="2"/>
  <c r="B792" i="2"/>
  <c r="C792" i="2"/>
  <c r="G792" i="2"/>
  <c r="H792" i="2"/>
  <c r="I792" i="2"/>
  <c r="B793" i="2"/>
  <c r="C793" i="2"/>
  <c r="G793" i="2"/>
  <c r="H793" i="2"/>
  <c r="I793" i="2"/>
  <c r="B794" i="2"/>
  <c r="C794" i="2"/>
  <c r="G794" i="2"/>
  <c r="H794" i="2"/>
  <c r="I794" i="2"/>
  <c r="B795" i="2"/>
  <c r="C795" i="2"/>
  <c r="G795" i="2"/>
  <c r="H795" i="2"/>
  <c r="I795" i="2"/>
  <c r="B796" i="2"/>
  <c r="C796" i="2"/>
  <c r="G796" i="2"/>
  <c r="H796" i="2"/>
  <c r="I796" i="2"/>
  <c r="B797" i="2"/>
  <c r="C797" i="2"/>
  <c r="G797" i="2"/>
  <c r="H797" i="2"/>
  <c r="I797" i="2"/>
  <c r="B798" i="2"/>
  <c r="C798" i="2"/>
  <c r="G798" i="2"/>
  <c r="H798" i="2"/>
  <c r="I798" i="2"/>
  <c r="B799" i="2"/>
  <c r="C799" i="2"/>
  <c r="G799" i="2"/>
  <c r="H799" i="2"/>
  <c r="I799" i="2"/>
  <c r="B800" i="2"/>
  <c r="C800" i="2"/>
  <c r="G800" i="2"/>
  <c r="H800" i="2"/>
  <c r="I800" i="2"/>
  <c r="B801" i="2"/>
  <c r="C801" i="2"/>
  <c r="G801" i="2"/>
  <c r="H801" i="2"/>
  <c r="I801" i="2"/>
  <c r="B802" i="2"/>
  <c r="C802" i="2"/>
  <c r="G802" i="2"/>
  <c r="H802" i="2"/>
  <c r="I802" i="2"/>
  <c r="B803" i="2"/>
  <c r="C803" i="2"/>
  <c r="G803" i="2"/>
  <c r="H803" i="2"/>
  <c r="I803" i="2"/>
  <c r="B804" i="2"/>
  <c r="C804" i="2"/>
  <c r="G804" i="2"/>
  <c r="H804" i="2"/>
  <c r="I804" i="2"/>
  <c r="B805" i="2"/>
  <c r="C805" i="2"/>
  <c r="G805" i="2"/>
  <c r="H805" i="2"/>
  <c r="I805" i="2"/>
  <c r="B806" i="2"/>
  <c r="C806" i="2"/>
  <c r="G806" i="2"/>
  <c r="H806" i="2"/>
  <c r="I806" i="2"/>
  <c r="B807" i="2"/>
  <c r="C807" i="2"/>
  <c r="G807" i="2"/>
  <c r="H807" i="2"/>
  <c r="I807" i="2"/>
  <c r="B808" i="2"/>
  <c r="C808" i="2"/>
  <c r="G808" i="2"/>
  <c r="H808" i="2"/>
  <c r="I808" i="2"/>
  <c r="B809" i="2"/>
  <c r="C809" i="2"/>
  <c r="G809" i="2"/>
  <c r="H809" i="2"/>
  <c r="I809" i="2"/>
  <c r="B810" i="2"/>
  <c r="C810" i="2"/>
  <c r="G810" i="2"/>
  <c r="H810" i="2"/>
  <c r="I810" i="2"/>
  <c r="B811" i="2"/>
  <c r="C811" i="2"/>
  <c r="G811" i="2"/>
  <c r="H811" i="2"/>
  <c r="I811" i="2"/>
  <c r="B812" i="2"/>
  <c r="C812" i="2"/>
  <c r="G812" i="2"/>
  <c r="H812" i="2"/>
  <c r="I812" i="2"/>
  <c r="B813" i="2"/>
  <c r="C813" i="2"/>
  <c r="G813" i="2"/>
  <c r="H813" i="2"/>
  <c r="I813" i="2"/>
  <c r="B814" i="2"/>
  <c r="C814" i="2"/>
  <c r="G814" i="2"/>
  <c r="H814" i="2"/>
  <c r="I814" i="2"/>
  <c r="B815" i="2"/>
  <c r="C815" i="2"/>
  <c r="G815" i="2"/>
  <c r="H815" i="2"/>
  <c r="I815" i="2"/>
  <c r="B816" i="2"/>
  <c r="C816" i="2"/>
  <c r="G816" i="2"/>
  <c r="H816" i="2"/>
  <c r="I816" i="2"/>
  <c r="B817" i="2"/>
  <c r="C817" i="2"/>
  <c r="G817" i="2"/>
  <c r="H817" i="2"/>
  <c r="I817" i="2"/>
  <c r="B818" i="2"/>
  <c r="C818" i="2"/>
  <c r="G818" i="2"/>
  <c r="H818" i="2"/>
  <c r="I818" i="2"/>
  <c r="B819" i="2"/>
  <c r="C819" i="2"/>
  <c r="G819" i="2"/>
  <c r="H819" i="2"/>
  <c r="I819" i="2"/>
  <c r="B820" i="2"/>
  <c r="C820" i="2"/>
  <c r="G820" i="2"/>
  <c r="H820" i="2"/>
  <c r="I820" i="2"/>
  <c r="B821" i="2"/>
  <c r="C821" i="2"/>
  <c r="G821" i="2"/>
  <c r="H821" i="2"/>
  <c r="I821" i="2"/>
  <c r="B822" i="2"/>
  <c r="C822" i="2"/>
  <c r="G822" i="2"/>
  <c r="H822" i="2"/>
  <c r="I822" i="2"/>
  <c r="B823" i="2"/>
  <c r="C823" i="2"/>
  <c r="G823" i="2"/>
  <c r="H823" i="2"/>
  <c r="I823" i="2"/>
  <c r="B824" i="2"/>
  <c r="C824" i="2"/>
  <c r="G824" i="2"/>
  <c r="H824" i="2"/>
  <c r="I824" i="2"/>
  <c r="B825" i="2"/>
  <c r="C825" i="2"/>
  <c r="G825" i="2"/>
  <c r="H825" i="2"/>
  <c r="I825" i="2"/>
  <c r="B826" i="2"/>
  <c r="C826" i="2"/>
  <c r="G826" i="2"/>
  <c r="H826" i="2"/>
  <c r="I826" i="2"/>
  <c r="B827" i="2"/>
  <c r="C827" i="2"/>
  <c r="G827" i="2"/>
  <c r="H827" i="2"/>
  <c r="I827" i="2"/>
  <c r="B828" i="2"/>
  <c r="C828" i="2"/>
  <c r="G828" i="2"/>
  <c r="H828" i="2"/>
  <c r="I828" i="2"/>
  <c r="B829" i="2"/>
  <c r="C829" i="2"/>
  <c r="G829" i="2"/>
  <c r="H829" i="2"/>
  <c r="I829" i="2"/>
  <c r="B830" i="2"/>
  <c r="C830" i="2"/>
  <c r="G830" i="2"/>
  <c r="H830" i="2"/>
  <c r="I830" i="2"/>
  <c r="B831" i="2"/>
  <c r="C831" i="2"/>
  <c r="G831" i="2"/>
  <c r="H831" i="2"/>
  <c r="I831" i="2"/>
  <c r="B832" i="2"/>
  <c r="C832" i="2"/>
  <c r="G832" i="2"/>
  <c r="H832" i="2"/>
  <c r="I832" i="2"/>
  <c r="B833" i="2"/>
  <c r="C833" i="2"/>
  <c r="G833" i="2"/>
  <c r="H833" i="2"/>
  <c r="I833" i="2"/>
  <c r="B834" i="2"/>
  <c r="C834" i="2"/>
  <c r="G834" i="2"/>
  <c r="H834" i="2"/>
  <c r="I834" i="2"/>
  <c r="B835" i="2"/>
  <c r="C835" i="2"/>
  <c r="G835" i="2"/>
  <c r="H835" i="2"/>
  <c r="I835" i="2"/>
  <c r="B836" i="2"/>
  <c r="C836" i="2"/>
  <c r="G836" i="2"/>
  <c r="H836" i="2"/>
  <c r="I836" i="2"/>
  <c r="B837" i="2"/>
  <c r="C837" i="2"/>
  <c r="G837" i="2"/>
  <c r="H837" i="2"/>
  <c r="I837" i="2"/>
  <c r="B838" i="2"/>
  <c r="C838" i="2"/>
  <c r="G838" i="2"/>
  <c r="H838" i="2"/>
  <c r="I838" i="2"/>
  <c r="B839" i="2"/>
  <c r="C839" i="2"/>
  <c r="G839" i="2"/>
  <c r="H839" i="2"/>
  <c r="I839" i="2"/>
  <c r="B840" i="2"/>
  <c r="C840" i="2"/>
  <c r="G840" i="2"/>
  <c r="H840" i="2"/>
  <c r="I840" i="2"/>
  <c r="B841" i="2"/>
  <c r="C841" i="2"/>
  <c r="G841" i="2"/>
  <c r="H841" i="2"/>
  <c r="I841" i="2"/>
  <c r="B842" i="2"/>
  <c r="C842" i="2"/>
  <c r="G842" i="2"/>
  <c r="H842" i="2"/>
  <c r="I842" i="2"/>
  <c r="B843" i="2"/>
  <c r="C843" i="2"/>
  <c r="G843" i="2"/>
  <c r="H843" i="2"/>
  <c r="I843" i="2"/>
  <c r="B844" i="2"/>
  <c r="C844" i="2"/>
  <c r="G844" i="2"/>
  <c r="H844" i="2"/>
  <c r="I844" i="2"/>
  <c r="B845" i="2"/>
  <c r="C845" i="2"/>
  <c r="G845" i="2"/>
  <c r="H845" i="2"/>
  <c r="I845" i="2"/>
  <c r="B846" i="2"/>
  <c r="C846" i="2"/>
  <c r="G846" i="2"/>
  <c r="H846" i="2"/>
  <c r="I846" i="2"/>
  <c r="B847" i="2"/>
  <c r="C847" i="2"/>
  <c r="G847" i="2"/>
  <c r="H847" i="2"/>
  <c r="I847" i="2"/>
  <c r="B848" i="2"/>
  <c r="C848" i="2"/>
  <c r="G848" i="2"/>
  <c r="H848" i="2"/>
  <c r="I848" i="2"/>
  <c r="B849" i="2"/>
  <c r="C849" i="2"/>
  <c r="G849" i="2"/>
  <c r="H849" i="2"/>
  <c r="I849" i="2"/>
  <c r="B850" i="2"/>
  <c r="C850" i="2"/>
  <c r="G850" i="2"/>
  <c r="H850" i="2"/>
  <c r="I850" i="2"/>
  <c r="B851" i="2"/>
  <c r="C851" i="2"/>
  <c r="G851" i="2"/>
  <c r="H851" i="2"/>
  <c r="I851" i="2"/>
  <c r="B852" i="2"/>
  <c r="C852" i="2"/>
  <c r="G852" i="2"/>
  <c r="H852" i="2"/>
  <c r="I852" i="2"/>
  <c r="B853" i="2"/>
  <c r="C853" i="2"/>
  <c r="G853" i="2"/>
  <c r="H853" i="2"/>
  <c r="I853" i="2"/>
  <c r="B854" i="2"/>
  <c r="C854" i="2"/>
  <c r="G854" i="2"/>
  <c r="H854" i="2"/>
  <c r="I854" i="2"/>
  <c r="B855" i="2"/>
  <c r="C855" i="2"/>
  <c r="G855" i="2"/>
  <c r="H855" i="2"/>
  <c r="I855" i="2"/>
  <c r="B856" i="2"/>
  <c r="C856" i="2"/>
  <c r="G856" i="2"/>
  <c r="H856" i="2"/>
  <c r="I856" i="2"/>
  <c r="B857" i="2"/>
  <c r="C857" i="2"/>
  <c r="G857" i="2"/>
  <c r="H857" i="2"/>
  <c r="I857" i="2"/>
  <c r="B858" i="2"/>
  <c r="C858" i="2"/>
  <c r="G858" i="2"/>
  <c r="H858" i="2"/>
  <c r="I858" i="2"/>
  <c r="B859" i="2"/>
  <c r="C859" i="2"/>
  <c r="G859" i="2"/>
  <c r="H859" i="2"/>
  <c r="I859" i="2"/>
  <c r="B860" i="2"/>
  <c r="C860" i="2"/>
  <c r="G860" i="2"/>
  <c r="H860" i="2"/>
  <c r="I860" i="2"/>
  <c r="B861" i="2"/>
  <c r="C861" i="2"/>
  <c r="G861" i="2"/>
  <c r="H861" i="2"/>
  <c r="I861" i="2"/>
  <c r="B862" i="2"/>
  <c r="C862" i="2"/>
  <c r="G862" i="2"/>
  <c r="H862" i="2"/>
  <c r="I862" i="2"/>
  <c r="B863" i="2"/>
  <c r="C863" i="2"/>
  <c r="G863" i="2"/>
  <c r="H863" i="2"/>
  <c r="I863" i="2"/>
  <c r="B864" i="2"/>
  <c r="C864" i="2"/>
  <c r="G864" i="2"/>
  <c r="H864" i="2"/>
  <c r="I864" i="2"/>
  <c r="B865" i="2"/>
  <c r="C865" i="2"/>
  <c r="G865" i="2"/>
  <c r="H865" i="2"/>
  <c r="I865" i="2"/>
  <c r="B866" i="2"/>
  <c r="C866" i="2"/>
  <c r="G866" i="2"/>
  <c r="H866" i="2"/>
  <c r="I866" i="2"/>
  <c r="B867" i="2"/>
  <c r="C867" i="2"/>
  <c r="G867" i="2"/>
  <c r="H867" i="2"/>
  <c r="I867" i="2"/>
  <c r="B868" i="2"/>
  <c r="C868" i="2"/>
  <c r="G868" i="2"/>
  <c r="H868" i="2"/>
  <c r="I868" i="2"/>
  <c r="B869" i="2"/>
  <c r="C869" i="2"/>
  <c r="G869" i="2"/>
  <c r="H869" i="2"/>
  <c r="I869" i="2"/>
  <c r="B870" i="2"/>
  <c r="C870" i="2"/>
  <c r="G870" i="2"/>
  <c r="H870" i="2"/>
  <c r="I870" i="2"/>
  <c r="B871" i="2"/>
  <c r="C871" i="2"/>
  <c r="G871" i="2"/>
  <c r="H871" i="2"/>
  <c r="I871" i="2"/>
  <c r="B872" i="2"/>
  <c r="C872" i="2"/>
  <c r="G872" i="2"/>
  <c r="H872" i="2"/>
  <c r="I872" i="2"/>
  <c r="B873" i="2"/>
  <c r="C873" i="2"/>
  <c r="G873" i="2"/>
  <c r="H873" i="2"/>
  <c r="I873" i="2"/>
  <c r="B874" i="2"/>
  <c r="C874" i="2"/>
  <c r="G874" i="2"/>
  <c r="H874" i="2"/>
  <c r="I874" i="2"/>
  <c r="B875" i="2"/>
  <c r="C875" i="2"/>
  <c r="G875" i="2"/>
  <c r="H875" i="2"/>
  <c r="I875" i="2"/>
  <c r="B876" i="2"/>
  <c r="C876" i="2"/>
  <c r="G876" i="2"/>
  <c r="H876" i="2"/>
  <c r="I876" i="2"/>
  <c r="B14" i="2"/>
  <c r="C14" i="2"/>
  <c r="G14" i="2"/>
  <c r="H14" i="2"/>
  <c r="I14" i="2"/>
  <c r="B15" i="2"/>
  <c r="C15" i="2"/>
  <c r="G15" i="2"/>
  <c r="H15" i="2"/>
  <c r="I15" i="2"/>
  <c r="B16" i="2"/>
  <c r="C16" i="2"/>
  <c r="G16" i="2"/>
  <c r="H16" i="2"/>
  <c r="I16" i="2"/>
  <c r="B17" i="2"/>
  <c r="C17" i="2"/>
  <c r="G17" i="2"/>
  <c r="H17" i="2"/>
  <c r="I17" i="2"/>
  <c r="B18" i="2"/>
  <c r="C18" i="2"/>
  <c r="G18" i="2"/>
  <c r="H18" i="2"/>
  <c r="I18" i="2"/>
  <c r="B19" i="2"/>
  <c r="C19" i="2"/>
  <c r="G19" i="2"/>
  <c r="H19" i="2"/>
  <c r="I19" i="2"/>
  <c r="B20" i="2"/>
  <c r="C20" i="2"/>
  <c r="G20" i="2"/>
  <c r="H20" i="2"/>
  <c r="I20" i="2"/>
  <c r="B21" i="2"/>
  <c r="C21" i="2"/>
  <c r="G21" i="2"/>
  <c r="H21" i="2"/>
  <c r="I21" i="2"/>
  <c r="B22" i="2"/>
  <c r="C22" i="2"/>
  <c r="G22" i="2"/>
  <c r="H22" i="2"/>
  <c r="I22" i="2"/>
  <c r="B23" i="2"/>
  <c r="C23" i="2"/>
  <c r="G23" i="2"/>
  <c r="H23" i="2"/>
  <c r="I23" i="2"/>
  <c r="B24" i="2"/>
  <c r="C24" i="2"/>
  <c r="G24" i="2"/>
  <c r="H24" i="2"/>
  <c r="I24" i="2"/>
  <c r="B25" i="2"/>
  <c r="C25" i="2"/>
  <c r="G25" i="2"/>
  <c r="H25" i="2"/>
  <c r="I25" i="2"/>
  <c r="B26" i="2"/>
  <c r="C26" i="2"/>
  <c r="G26" i="2"/>
  <c r="H26" i="2"/>
  <c r="I26" i="2"/>
  <c r="B27" i="2"/>
  <c r="C27" i="2"/>
  <c r="G27" i="2"/>
  <c r="H27" i="2"/>
  <c r="I27" i="2"/>
  <c r="B28" i="2"/>
  <c r="C28" i="2"/>
  <c r="G28" i="2"/>
  <c r="H28" i="2"/>
  <c r="I28" i="2"/>
  <c r="B29" i="2"/>
  <c r="C29" i="2"/>
  <c r="G29" i="2"/>
  <c r="H29" i="2"/>
  <c r="I29" i="2"/>
  <c r="B30" i="2"/>
  <c r="C30" i="2"/>
  <c r="G30" i="2"/>
  <c r="H30" i="2"/>
  <c r="I30" i="2"/>
  <c r="B31" i="2"/>
  <c r="C31" i="2"/>
  <c r="G31" i="2"/>
  <c r="H31" i="2"/>
  <c r="I31" i="2"/>
  <c r="B32" i="2"/>
  <c r="C32" i="2"/>
  <c r="G32" i="2"/>
  <c r="H32" i="2"/>
  <c r="I32" i="2"/>
  <c r="B33" i="2"/>
  <c r="C33" i="2"/>
  <c r="G33" i="2"/>
  <c r="H33" i="2"/>
  <c r="I33" i="2"/>
  <c r="B34" i="2"/>
  <c r="C34" i="2"/>
  <c r="G34" i="2"/>
  <c r="H34" i="2"/>
  <c r="I34" i="2"/>
  <c r="B35" i="2"/>
  <c r="C35" i="2"/>
  <c r="G35" i="2"/>
  <c r="H35" i="2"/>
  <c r="I35" i="2"/>
  <c r="B36" i="2"/>
  <c r="C36" i="2"/>
  <c r="G36" i="2"/>
  <c r="H36" i="2"/>
  <c r="I36" i="2"/>
  <c r="B37" i="2"/>
  <c r="C37" i="2"/>
  <c r="G37" i="2"/>
  <c r="H37" i="2"/>
  <c r="I37" i="2"/>
  <c r="B38" i="2"/>
  <c r="C38" i="2"/>
  <c r="G38" i="2"/>
  <c r="H38" i="2"/>
  <c r="I38" i="2"/>
  <c r="B39" i="2"/>
  <c r="C39" i="2"/>
  <c r="G39" i="2"/>
  <c r="H39" i="2"/>
  <c r="I39" i="2"/>
  <c r="B40" i="2"/>
  <c r="C40" i="2"/>
  <c r="G40" i="2"/>
  <c r="H40" i="2"/>
  <c r="I40" i="2"/>
  <c r="B41" i="2"/>
  <c r="C41" i="2"/>
  <c r="G41" i="2"/>
  <c r="H41" i="2"/>
  <c r="I41" i="2"/>
  <c r="B42" i="2"/>
  <c r="C42" i="2"/>
  <c r="G42" i="2"/>
  <c r="H42" i="2"/>
  <c r="I42" i="2"/>
  <c r="B43" i="2"/>
  <c r="C43" i="2"/>
  <c r="G43" i="2"/>
  <c r="H43" i="2"/>
  <c r="I43" i="2"/>
  <c r="B44" i="2"/>
  <c r="C44" i="2"/>
  <c r="G44" i="2"/>
  <c r="H44" i="2"/>
  <c r="I44" i="2"/>
  <c r="B45" i="2"/>
  <c r="C45" i="2"/>
  <c r="G45" i="2"/>
  <c r="H45" i="2"/>
  <c r="I45" i="2"/>
  <c r="B46" i="2"/>
  <c r="C46" i="2"/>
  <c r="G46" i="2"/>
  <c r="H46" i="2"/>
  <c r="I46" i="2"/>
  <c r="B47" i="2"/>
  <c r="C47" i="2"/>
  <c r="G47" i="2"/>
  <c r="H47" i="2"/>
  <c r="I47" i="2"/>
  <c r="B48" i="2"/>
  <c r="C48" i="2"/>
  <c r="G48" i="2"/>
  <c r="H48" i="2"/>
  <c r="I48" i="2"/>
  <c r="B49" i="2"/>
  <c r="C49" i="2"/>
  <c r="G49" i="2"/>
  <c r="H49" i="2"/>
  <c r="I49" i="2"/>
  <c r="B50" i="2"/>
  <c r="C50" i="2"/>
  <c r="G50" i="2"/>
  <c r="H50" i="2"/>
  <c r="I50" i="2"/>
  <c r="B51" i="2"/>
  <c r="C51" i="2"/>
  <c r="G51" i="2"/>
  <c r="H51" i="2"/>
  <c r="I51" i="2"/>
  <c r="B52" i="2"/>
  <c r="C52" i="2"/>
  <c r="G52" i="2"/>
  <c r="H52" i="2"/>
  <c r="I52" i="2"/>
  <c r="B53" i="2"/>
  <c r="C53" i="2"/>
  <c r="G53" i="2"/>
  <c r="H53" i="2"/>
  <c r="I53" i="2"/>
  <c r="B54" i="2"/>
  <c r="C54" i="2"/>
  <c r="G54" i="2"/>
  <c r="H54" i="2"/>
  <c r="I54" i="2"/>
  <c r="B55" i="2"/>
  <c r="C55" i="2"/>
  <c r="G55" i="2"/>
  <c r="H55" i="2"/>
  <c r="I55" i="2"/>
  <c r="B56" i="2"/>
  <c r="C56" i="2"/>
  <c r="G56" i="2"/>
  <c r="H56" i="2"/>
  <c r="I56" i="2"/>
  <c r="B57" i="2"/>
  <c r="C57" i="2"/>
  <c r="G57" i="2"/>
  <c r="H57" i="2"/>
  <c r="I57" i="2"/>
  <c r="B58" i="2"/>
  <c r="C58" i="2"/>
  <c r="G58" i="2"/>
  <c r="H58" i="2"/>
  <c r="I58" i="2"/>
  <c r="B59" i="2"/>
  <c r="C59" i="2"/>
  <c r="G59" i="2"/>
  <c r="H59" i="2"/>
  <c r="I59" i="2"/>
  <c r="B60" i="2"/>
  <c r="C60" i="2"/>
  <c r="G60" i="2"/>
  <c r="H60" i="2"/>
  <c r="I60" i="2"/>
  <c r="B61" i="2"/>
  <c r="C61" i="2"/>
  <c r="G61" i="2"/>
  <c r="H61" i="2"/>
  <c r="I61" i="2"/>
  <c r="B62" i="2"/>
  <c r="C62" i="2"/>
  <c r="G62" i="2"/>
  <c r="H62" i="2"/>
  <c r="I62" i="2"/>
  <c r="B63" i="2"/>
  <c r="C63" i="2"/>
  <c r="G63" i="2"/>
  <c r="H63" i="2"/>
  <c r="I63" i="2"/>
  <c r="B64" i="2"/>
  <c r="C64" i="2"/>
  <c r="G64" i="2"/>
  <c r="H64" i="2"/>
  <c r="I64" i="2"/>
  <c r="B65" i="2"/>
  <c r="C65" i="2"/>
  <c r="G65" i="2"/>
  <c r="H65" i="2"/>
  <c r="I65" i="2"/>
  <c r="B66" i="2"/>
  <c r="C66" i="2"/>
  <c r="G66" i="2"/>
  <c r="H66" i="2"/>
  <c r="I66" i="2"/>
  <c r="B67" i="2"/>
  <c r="C67" i="2"/>
  <c r="G67" i="2"/>
  <c r="H67" i="2"/>
  <c r="I67" i="2"/>
  <c r="B68" i="2"/>
  <c r="C68" i="2"/>
  <c r="G68" i="2"/>
  <c r="H68" i="2"/>
  <c r="I68" i="2"/>
  <c r="B69" i="2"/>
  <c r="C69" i="2"/>
  <c r="G69" i="2"/>
  <c r="H69" i="2"/>
  <c r="I69" i="2"/>
  <c r="B70" i="2"/>
  <c r="C70" i="2"/>
  <c r="G70" i="2"/>
  <c r="H70" i="2"/>
  <c r="I70" i="2"/>
  <c r="B71" i="2"/>
  <c r="C71" i="2"/>
  <c r="G71" i="2"/>
  <c r="H71" i="2"/>
  <c r="I71" i="2"/>
  <c r="B72" i="2"/>
  <c r="C72" i="2"/>
  <c r="G72" i="2"/>
  <c r="H72" i="2"/>
  <c r="I72" i="2"/>
  <c r="B73" i="2"/>
  <c r="C73" i="2"/>
  <c r="G73" i="2"/>
  <c r="H73" i="2"/>
  <c r="I73" i="2"/>
  <c r="B74" i="2"/>
  <c r="C74" i="2"/>
  <c r="G74" i="2"/>
  <c r="H74" i="2"/>
  <c r="I74" i="2"/>
  <c r="B75" i="2"/>
  <c r="C75" i="2"/>
  <c r="G75" i="2"/>
  <c r="H75" i="2"/>
  <c r="I75" i="2"/>
  <c r="B76" i="2"/>
  <c r="C76" i="2"/>
  <c r="G76" i="2"/>
  <c r="H76" i="2"/>
  <c r="I76" i="2"/>
  <c r="B77" i="2"/>
  <c r="C77" i="2"/>
  <c r="G77" i="2"/>
  <c r="H77" i="2"/>
  <c r="I77" i="2"/>
  <c r="B78" i="2"/>
  <c r="C78" i="2"/>
  <c r="G78" i="2"/>
  <c r="H78" i="2"/>
  <c r="I78" i="2"/>
  <c r="B79" i="2"/>
  <c r="C79" i="2"/>
  <c r="G79" i="2"/>
  <c r="H79" i="2"/>
  <c r="I79" i="2"/>
  <c r="I14" i="1"/>
  <c r="L14" i="2" s="1"/>
  <c r="I15" i="1"/>
  <c r="L15" i="2" s="1"/>
  <c r="I16" i="1"/>
  <c r="L16" i="2" s="1"/>
  <c r="I17" i="1"/>
  <c r="L17" i="2" s="1"/>
  <c r="I18" i="1"/>
  <c r="L18" i="2" s="1"/>
  <c r="I19" i="1"/>
  <c r="L19" i="2" s="1"/>
  <c r="I20" i="1"/>
  <c r="L20" i="2" s="1"/>
  <c r="I21" i="1"/>
  <c r="L21" i="2" s="1"/>
  <c r="I22" i="1"/>
  <c r="L22" i="2" s="1"/>
  <c r="I23" i="1"/>
  <c r="L23" i="2" s="1"/>
  <c r="I24" i="1"/>
  <c r="L24" i="2" s="1"/>
  <c r="I25" i="1"/>
  <c r="L25" i="2" s="1"/>
  <c r="I26" i="1"/>
  <c r="L26" i="2" s="1"/>
  <c r="I27" i="1"/>
  <c r="L27" i="2" s="1"/>
  <c r="I28" i="1"/>
  <c r="L28" i="2" s="1"/>
  <c r="I29" i="1"/>
  <c r="L29" i="2" s="1"/>
  <c r="I30" i="1"/>
  <c r="L30" i="2" s="1"/>
  <c r="I31" i="1"/>
  <c r="L31" i="2" s="1"/>
  <c r="I32" i="1"/>
  <c r="L32" i="2" s="1"/>
  <c r="I33" i="1"/>
  <c r="L33" i="2" s="1"/>
  <c r="I34" i="1"/>
  <c r="L34" i="2" s="1"/>
  <c r="I35" i="1"/>
  <c r="L35" i="2" s="1"/>
  <c r="I36" i="1"/>
  <c r="L36" i="2" s="1"/>
  <c r="I37" i="1"/>
  <c r="L37" i="2" s="1"/>
  <c r="I38" i="1"/>
  <c r="L38" i="2" s="1"/>
  <c r="I39" i="1"/>
  <c r="L39" i="2" s="1"/>
  <c r="I40" i="1"/>
  <c r="L40" i="2" s="1"/>
  <c r="I41" i="1"/>
  <c r="L41" i="2" s="1"/>
  <c r="I42" i="1"/>
  <c r="L42" i="2" s="1"/>
  <c r="I43" i="1"/>
  <c r="L43" i="2" s="1"/>
  <c r="I44" i="1"/>
  <c r="L44" i="2" s="1"/>
  <c r="I45" i="1"/>
  <c r="L45" i="2" s="1"/>
  <c r="I46" i="1"/>
  <c r="L46" i="2" s="1"/>
  <c r="I47" i="1"/>
  <c r="L47" i="2" s="1"/>
  <c r="I48" i="1"/>
  <c r="L48" i="2" s="1"/>
  <c r="I49" i="1"/>
  <c r="L49" i="2" s="1"/>
  <c r="I50" i="1"/>
  <c r="L50" i="2" s="1"/>
  <c r="I51" i="1"/>
  <c r="L51" i="2" s="1"/>
  <c r="I52" i="1"/>
  <c r="L52" i="2" s="1"/>
  <c r="I53" i="1"/>
  <c r="L53" i="2" s="1"/>
  <c r="I54" i="1"/>
  <c r="L54" i="2" s="1"/>
  <c r="I55" i="1"/>
  <c r="L55" i="2" s="1"/>
  <c r="I56" i="1"/>
  <c r="L56" i="2" s="1"/>
  <c r="I57" i="1"/>
  <c r="L57" i="2" s="1"/>
  <c r="I58" i="1"/>
  <c r="L58" i="2" s="1"/>
  <c r="I59" i="1"/>
  <c r="L59" i="2" s="1"/>
  <c r="I60" i="1"/>
  <c r="L60" i="2" s="1"/>
  <c r="I61" i="1"/>
  <c r="L61" i="2" s="1"/>
  <c r="I62" i="1"/>
  <c r="L62" i="2" s="1"/>
  <c r="I63" i="1"/>
  <c r="L63" i="2" s="1"/>
  <c r="I64" i="1"/>
  <c r="L64" i="2" s="1"/>
  <c r="I65" i="1"/>
  <c r="L65" i="2" s="1"/>
  <c r="I66" i="1"/>
  <c r="L66" i="2" s="1"/>
  <c r="I67" i="1"/>
  <c r="L67" i="2" s="1"/>
  <c r="I68" i="1"/>
  <c r="L68" i="2" s="1"/>
  <c r="I69" i="1"/>
  <c r="L69" i="2" s="1"/>
  <c r="I70" i="1"/>
  <c r="L70" i="2" s="1"/>
  <c r="I71" i="1"/>
  <c r="L71" i="2" s="1"/>
  <c r="I72" i="1"/>
  <c r="L72" i="2" s="1"/>
  <c r="I73" i="1"/>
  <c r="L73" i="2" s="1"/>
  <c r="I74" i="1"/>
  <c r="L74" i="2" s="1"/>
  <c r="I75" i="1"/>
  <c r="L75" i="2" s="1"/>
  <c r="I76" i="1"/>
  <c r="L76" i="2" s="1"/>
  <c r="I77" i="1"/>
  <c r="L77" i="2" s="1"/>
  <c r="I78" i="1"/>
  <c r="L78" i="2" s="1"/>
  <c r="I79" i="1"/>
  <c r="L79" i="2" s="1"/>
  <c r="I80" i="1"/>
  <c r="L80" i="2" s="1"/>
  <c r="I81" i="1"/>
  <c r="L81" i="2" s="1"/>
  <c r="I82" i="1"/>
  <c r="L82" i="2" s="1"/>
  <c r="I83" i="1"/>
  <c r="L83" i="2" s="1"/>
  <c r="I84" i="1"/>
  <c r="L84" i="2" s="1"/>
  <c r="I85" i="1"/>
  <c r="L85" i="2" s="1"/>
  <c r="I86" i="1"/>
  <c r="L86" i="2" s="1"/>
  <c r="I87" i="1"/>
  <c r="L87" i="2" s="1"/>
  <c r="I88" i="1"/>
  <c r="L88" i="2" s="1"/>
  <c r="I89" i="1"/>
  <c r="L89" i="2" s="1"/>
  <c r="I90" i="1"/>
  <c r="L90" i="2" s="1"/>
  <c r="I91" i="1"/>
  <c r="L91" i="2" s="1"/>
  <c r="I92" i="1"/>
  <c r="L92" i="2" s="1"/>
  <c r="I93" i="1"/>
  <c r="L93" i="2" s="1"/>
  <c r="I94" i="1"/>
  <c r="L94" i="2" s="1"/>
  <c r="I95" i="1"/>
  <c r="L95" i="2" s="1"/>
  <c r="I96" i="1"/>
  <c r="L96" i="2" s="1"/>
  <c r="I97" i="1"/>
  <c r="L97" i="2" s="1"/>
  <c r="I98" i="1"/>
  <c r="L98" i="2" s="1"/>
  <c r="I99" i="1"/>
  <c r="L99" i="2" s="1"/>
  <c r="I100" i="1"/>
  <c r="L100" i="2" s="1"/>
  <c r="I101" i="1"/>
  <c r="L101" i="2" s="1"/>
  <c r="I102" i="1"/>
  <c r="L102" i="2" s="1"/>
  <c r="I103" i="1"/>
  <c r="L103" i="2" s="1"/>
  <c r="I104" i="1"/>
  <c r="L104" i="2" s="1"/>
  <c r="I105" i="1"/>
  <c r="L105" i="2" s="1"/>
  <c r="I106" i="1"/>
  <c r="L106" i="2" s="1"/>
  <c r="I107" i="1"/>
  <c r="L107" i="2" s="1"/>
  <c r="I108" i="1"/>
  <c r="L108" i="2" s="1"/>
  <c r="I109" i="1"/>
  <c r="L109" i="2" s="1"/>
  <c r="I110" i="1"/>
  <c r="L110" i="2" s="1"/>
  <c r="I111" i="1"/>
  <c r="L111" i="2" s="1"/>
  <c r="I112" i="1"/>
  <c r="L112" i="2" s="1"/>
  <c r="I113" i="1"/>
  <c r="L113" i="2" s="1"/>
  <c r="I114" i="1"/>
  <c r="L114" i="2" s="1"/>
  <c r="I115" i="1"/>
  <c r="L115" i="2" s="1"/>
  <c r="I116" i="1"/>
  <c r="L116" i="2" s="1"/>
  <c r="I117" i="1"/>
  <c r="L117" i="2" s="1"/>
  <c r="I118" i="1"/>
  <c r="L118" i="2" s="1"/>
  <c r="I119" i="1"/>
  <c r="L119" i="2" s="1"/>
  <c r="I120" i="1"/>
  <c r="L120" i="2" s="1"/>
  <c r="I121" i="1"/>
  <c r="L121" i="2" s="1"/>
  <c r="I122" i="1"/>
  <c r="L122" i="2" s="1"/>
  <c r="I123" i="1"/>
  <c r="L123" i="2" s="1"/>
  <c r="I124" i="1"/>
  <c r="L124" i="2" s="1"/>
  <c r="I125" i="1"/>
  <c r="L125" i="2" s="1"/>
  <c r="I126" i="1"/>
  <c r="L126" i="2" s="1"/>
  <c r="I127" i="1"/>
  <c r="L127" i="2" s="1"/>
  <c r="I128" i="1"/>
  <c r="L128" i="2" s="1"/>
  <c r="I129" i="1"/>
  <c r="L129" i="2" s="1"/>
  <c r="I130" i="1"/>
  <c r="L130" i="2" s="1"/>
  <c r="I131" i="1"/>
  <c r="L131" i="2" s="1"/>
  <c r="I132" i="1"/>
  <c r="L132" i="2" s="1"/>
  <c r="I133" i="1"/>
  <c r="L133" i="2" s="1"/>
  <c r="I134" i="1"/>
  <c r="L134" i="2" s="1"/>
  <c r="I135" i="1"/>
  <c r="L135" i="2" s="1"/>
  <c r="I136" i="1"/>
  <c r="L136" i="2" s="1"/>
  <c r="I137" i="1"/>
  <c r="L137" i="2" s="1"/>
  <c r="I138" i="1"/>
  <c r="L138" i="2" s="1"/>
  <c r="I139" i="1"/>
  <c r="L139" i="2" s="1"/>
  <c r="I140" i="1"/>
  <c r="L140" i="2" s="1"/>
  <c r="I141" i="1"/>
  <c r="L141" i="2" s="1"/>
  <c r="I142" i="1"/>
  <c r="L142" i="2" s="1"/>
  <c r="I143" i="1"/>
  <c r="L143" i="2" s="1"/>
  <c r="I144" i="1"/>
  <c r="L144" i="2" s="1"/>
  <c r="I145" i="1"/>
  <c r="L145" i="2" s="1"/>
  <c r="I146" i="1"/>
  <c r="L146" i="2" s="1"/>
  <c r="I147" i="1"/>
  <c r="L147" i="2" s="1"/>
  <c r="I148" i="1"/>
  <c r="L148" i="2" s="1"/>
  <c r="I149" i="1"/>
  <c r="L149" i="2" s="1"/>
  <c r="I150" i="1"/>
  <c r="L150" i="2" s="1"/>
  <c r="I151" i="1"/>
  <c r="L151" i="2" s="1"/>
  <c r="I152" i="1"/>
  <c r="L152" i="2" s="1"/>
  <c r="I153" i="1"/>
  <c r="L153" i="2" s="1"/>
  <c r="I154" i="1"/>
  <c r="L154" i="2" s="1"/>
  <c r="I155" i="1"/>
  <c r="L155" i="2" s="1"/>
  <c r="I156" i="1"/>
  <c r="L156" i="2" s="1"/>
  <c r="I157" i="1"/>
  <c r="L157" i="2" s="1"/>
  <c r="I158" i="1"/>
  <c r="L158" i="2" s="1"/>
  <c r="I159" i="1"/>
  <c r="L159" i="2" s="1"/>
  <c r="I160" i="1"/>
  <c r="L160" i="2" s="1"/>
  <c r="I161" i="1"/>
  <c r="L161" i="2" s="1"/>
  <c r="I162" i="1"/>
  <c r="L162" i="2" s="1"/>
  <c r="I163" i="1"/>
  <c r="L163" i="2" s="1"/>
  <c r="I164" i="1"/>
  <c r="L164" i="2" s="1"/>
  <c r="I165" i="1"/>
  <c r="L165" i="2" s="1"/>
  <c r="I166" i="1"/>
  <c r="L166" i="2" s="1"/>
  <c r="I167" i="1"/>
  <c r="L167" i="2" s="1"/>
  <c r="I168" i="1"/>
  <c r="L168" i="2" s="1"/>
  <c r="I169" i="1"/>
  <c r="L169" i="2" s="1"/>
  <c r="I170" i="1"/>
  <c r="L170" i="2" s="1"/>
  <c r="I171" i="1"/>
  <c r="L171" i="2" s="1"/>
  <c r="I172" i="1"/>
  <c r="L172" i="2" s="1"/>
  <c r="I173" i="1"/>
  <c r="L173" i="2" s="1"/>
  <c r="I174" i="1"/>
  <c r="L174" i="2" s="1"/>
  <c r="I175" i="1"/>
  <c r="L175" i="2" s="1"/>
  <c r="I176" i="1"/>
  <c r="L176" i="2" s="1"/>
  <c r="I177" i="1"/>
  <c r="L177" i="2" s="1"/>
  <c r="I178" i="1"/>
  <c r="L178" i="2" s="1"/>
  <c r="I179" i="1"/>
  <c r="L179" i="2" s="1"/>
  <c r="I180" i="1"/>
  <c r="L180" i="2" s="1"/>
  <c r="I181" i="1"/>
  <c r="L181" i="2" s="1"/>
  <c r="I182" i="1"/>
  <c r="L182" i="2" s="1"/>
  <c r="I183" i="1"/>
  <c r="L183" i="2" s="1"/>
  <c r="I184" i="1"/>
  <c r="L184" i="2" s="1"/>
  <c r="I185" i="1"/>
  <c r="L185" i="2" s="1"/>
  <c r="I186" i="1"/>
  <c r="L186" i="2" s="1"/>
  <c r="I187" i="1"/>
  <c r="L187" i="2" s="1"/>
  <c r="I188" i="1"/>
  <c r="L188" i="2" s="1"/>
  <c r="I189" i="1"/>
  <c r="L189" i="2" s="1"/>
  <c r="I190" i="1"/>
  <c r="L190" i="2" s="1"/>
  <c r="I191" i="1"/>
  <c r="L191" i="2" s="1"/>
  <c r="I192" i="1"/>
  <c r="L192" i="2" s="1"/>
  <c r="I193" i="1"/>
  <c r="L193" i="2" s="1"/>
  <c r="I194" i="1"/>
  <c r="L194" i="2" s="1"/>
  <c r="I195" i="1"/>
  <c r="L195" i="2" s="1"/>
  <c r="I196" i="1"/>
  <c r="L196" i="2" s="1"/>
  <c r="I197" i="1"/>
  <c r="L197" i="2" s="1"/>
  <c r="I198" i="1"/>
  <c r="L198" i="2" s="1"/>
  <c r="I199" i="1"/>
  <c r="L199" i="2" s="1"/>
  <c r="I200" i="1"/>
  <c r="L200" i="2" s="1"/>
  <c r="I201" i="1"/>
  <c r="L201" i="2" s="1"/>
  <c r="I202" i="1"/>
  <c r="L202" i="2" s="1"/>
  <c r="I203" i="1"/>
  <c r="L203" i="2" s="1"/>
  <c r="I204" i="1"/>
  <c r="L204" i="2" s="1"/>
  <c r="I205" i="1"/>
  <c r="L205" i="2" s="1"/>
  <c r="I206" i="1"/>
  <c r="L206" i="2" s="1"/>
  <c r="I207" i="1"/>
  <c r="L207" i="2" s="1"/>
  <c r="I208" i="1"/>
  <c r="L208" i="2" s="1"/>
  <c r="I209" i="1"/>
  <c r="L209" i="2" s="1"/>
  <c r="I210" i="1"/>
  <c r="L210" i="2" s="1"/>
  <c r="I211" i="1"/>
  <c r="L211" i="2" s="1"/>
  <c r="I212" i="1"/>
  <c r="L212" i="2" s="1"/>
  <c r="I213" i="1"/>
  <c r="L213" i="2" s="1"/>
  <c r="I214" i="1"/>
  <c r="L214" i="2" s="1"/>
  <c r="I215" i="1"/>
  <c r="L215" i="2" s="1"/>
  <c r="I216" i="1"/>
  <c r="L216" i="2" s="1"/>
  <c r="I217" i="1"/>
  <c r="L217" i="2" s="1"/>
  <c r="I218" i="1"/>
  <c r="L218" i="2" s="1"/>
  <c r="I219" i="1"/>
  <c r="L219" i="2" s="1"/>
  <c r="I220" i="1"/>
  <c r="L220" i="2" s="1"/>
  <c r="I221" i="1"/>
  <c r="L221" i="2" s="1"/>
  <c r="I222" i="1"/>
  <c r="L222" i="2" s="1"/>
  <c r="I223" i="1"/>
  <c r="L223" i="2" s="1"/>
  <c r="I224" i="1"/>
  <c r="L224" i="2" s="1"/>
  <c r="I225" i="1"/>
  <c r="L225" i="2" s="1"/>
  <c r="I226" i="1"/>
  <c r="L226" i="2" s="1"/>
  <c r="I227" i="1"/>
  <c r="L227" i="2" s="1"/>
  <c r="I228" i="1"/>
  <c r="L228" i="2" s="1"/>
  <c r="I229" i="1"/>
  <c r="L229" i="2" s="1"/>
  <c r="I230" i="1"/>
  <c r="L230" i="2" s="1"/>
  <c r="I231" i="1"/>
  <c r="L231" i="2" s="1"/>
  <c r="I232" i="1"/>
  <c r="L232" i="2" s="1"/>
  <c r="I233" i="1"/>
  <c r="L233" i="2" s="1"/>
  <c r="I234" i="1"/>
  <c r="L234" i="2" s="1"/>
  <c r="I235" i="1"/>
  <c r="L235" i="2" s="1"/>
  <c r="I236" i="1"/>
  <c r="L236" i="2" s="1"/>
  <c r="I237" i="1"/>
  <c r="L237" i="2" s="1"/>
  <c r="I238" i="1"/>
  <c r="L238" i="2" s="1"/>
  <c r="I239" i="1"/>
  <c r="L239" i="2" s="1"/>
  <c r="I240" i="1"/>
  <c r="L240" i="2" s="1"/>
  <c r="I241" i="1"/>
  <c r="L241" i="2" s="1"/>
  <c r="I242" i="1"/>
  <c r="L242" i="2" s="1"/>
  <c r="I243" i="1"/>
  <c r="L243" i="2" s="1"/>
  <c r="I244" i="1"/>
  <c r="L244" i="2" s="1"/>
  <c r="I245" i="1"/>
  <c r="L245" i="2" s="1"/>
  <c r="I246" i="1"/>
  <c r="L246" i="2" s="1"/>
  <c r="I247" i="1"/>
  <c r="L247" i="2" s="1"/>
  <c r="I248" i="1"/>
  <c r="L248" i="2" s="1"/>
  <c r="I249" i="1"/>
  <c r="L249" i="2" s="1"/>
  <c r="I250" i="1"/>
  <c r="L250" i="2" s="1"/>
  <c r="I251" i="1"/>
  <c r="L251" i="2" s="1"/>
  <c r="I252" i="1"/>
  <c r="L252" i="2" s="1"/>
  <c r="I253" i="1"/>
  <c r="L253" i="2" s="1"/>
  <c r="I254" i="1"/>
  <c r="L254" i="2" s="1"/>
  <c r="I255" i="1"/>
  <c r="L255" i="2" s="1"/>
  <c r="I256" i="1"/>
  <c r="L256" i="2" s="1"/>
  <c r="I257" i="1"/>
  <c r="L257" i="2" s="1"/>
  <c r="I258" i="1"/>
  <c r="L258" i="2" s="1"/>
  <c r="I259" i="1"/>
  <c r="L259" i="2" s="1"/>
  <c r="I260" i="1"/>
  <c r="L260" i="2" s="1"/>
  <c r="I261" i="1"/>
  <c r="L261" i="2" s="1"/>
  <c r="I262" i="1"/>
  <c r="L262" i="2" s="1"/>
  <c r="I263" i="1"/>
  <c r="L263" i="2" s="1"/>
  <c r="I264" i="1"/>
  <c r="L264" i="2" s="1"/>
  <c r="I265" i="1"/>
  <c r="L265" i="2" s="1"/>
  <c r="I266" i="1"/>
  <c r="L266" i="2" s="1"/>
  <c r="I267" i="1"/>
  <c r="L267" i="2" s="1"/>
  <c r="I268" i="1"/>
  <c r="L268" i="2" s="1"/>
  <c r="I269" i="1"/>
  <c r="L269" i="2" s="1"/>
  <c r="I270" i="1"/>
  <c r="L270" i="2" s="1"/>
  <c r="I271" i="1"/>
  <c r="L271" i="2" s="1"/>
  <c r="I272" i="1"/>
  <c r="L272" i="2" s="1"/>
  <c r="I273" i="1"/>
  <c r="L273" i="2" s="1"/>
  <c r="I274" i="1"/>
  <c r="L274" i="2" s="1"/>
  <c r="I275" i="1"/>
  <c r="L275" i="2" s="1"/>
  <c r="I276" i="1"/>
  <c r="L276" i="2" s="1"/>
  <c r="I277" i="1"/>
  <c r="L277" i="2" s="1"/>
  <c r="I278" i="1"/>
  <c r="L278" i="2" s="1"/>
  <c r="I279" i="1"/>
  <c r="L279" i="2" s="1"/>
  <c r="I280" i="1"/>
  <c r="L280" i="2" s="1"/>
  <c r="I281" i="1"/>
  <c r="L281" i="2" s="1"/>
  <c r="I282" i="1"/>
  <c r="L282" i="2" s="1"/>
  <c r="I283" i="1"/>
  <c r="L283" i="2" s="1"/>
  <c r="I284" i="1"/>
  <c r="L284" i="2" s="1"/>
  <c r="I285" i="1"/>
  <c r="L285" i="2" s="1"/>
  <c r="I286" i="1"/>
  <c r="L286" i="2" s="1"/>
  <c r="I287" i="1"/>
  <c r="L287" i="2" s="1"/>
  <c r="I288" i="1"/>
  <c r="L288" i="2" s="1"/>
  <c r="I289" i="1"/>
  <c r="L289" i="2" s="1"/>
  <c r="I290" i="1"/>
  <c r="L290" i="2" s="1"/>
  <c r="I291" i="1"/>
  <c r="L291" i="2" s="1"/>
  <c r="I292" i="1"/>
  <c r="L292" i="2" s="1"/>
  <c r="I293" i="1"/>
  <c r="L293" i="2" s="1"/>
  <c r="I294" i="1"/>
  <c r="L294" i="2" s="1"/>
  <c r="I295" i="1"/>
  <c r="L295" i="2" s="1"/>
  <c r="I296" i="1"/>
  <c r="L296" i="2" s="1"/>
  <c r="I297" i="1"/>
  <c r="L297" i="2" s="1"/>
  <c r="I298" i="1"/>
  <c r="L298" i="2" s="1"/>
  <c r="I299" i="1"/>
  <c r="L299" i="2" s="1"/>
  <c r="I300" i="1"/>
  <c r="L300" i="2" s="1"/>
  <c r="I301" i="1"/>
  <c r="L301" i="2" s="1"/>
  <c r="I302" i="1"/>
  <c r="L302" i="2" s="1"/>
  <c r="I303" i="1"/>
  <c r="L303" i="2" s="1"/>
  <c r="I304" i="1"/>
  <c r="L304" i="2" s="1"/>
  <c r="I305" i="1"/>
  <c r="L305" i="2" s="1"/>
  <c r="I306" i="1"/>
  <c r="L306" i="2" s="1"/>
  <c r="I307" i="1"/>
  <c r="L307" i="2" s="1"/>
  <c r="I308" i="1"/>
  <c r="L308" i="2" s="1"/>
  <c r="I309" i="1"/>
  <c r="L309" i="2" s="1"/>
  <c r="I310" i="1"/>
  <c r="L310" i="2" s="1"/>
  <c r="I311" i="1"/>
  <c r="L311" i="2" s="1"/>
  <c r="I312" i="1"/>
  <c r="L312" i="2" s="1"/>
  <c r="I313" i="1"/>
  <c r="L313" i="2" s="1"/>
  <c r="I314" i="1"/>
  <c r="L314" i="2" s="1"/>
  <c r="I315" i="1"/>
  <c r="L315" i="2" s="1"/>
  <c r="I316" i="1"/>
  <c r="L316" i="2" s="1"/>
  <c r="I317" i="1"/>
  <c r="L317" i="2" s="1"/>
  <c r="I318" i="1"/>
  <c r="L318" i="2" s="1"/>
  <c r="I319" i="1"/>
  <c r="L319" i="2" s="1"/>
  <c r="I320" i="1"/>
  <c r="L320" i="2" s="1"/>
  <c r="I321" i="1"/>
  <c r="L321" i="2" s="1"/>
  <c r="I322" i="1"/>
  <c r="L322" i="2" s="1"/>
  <c r="I323" i="1"/>
  <c r="L323" i="2" s="1"/>
  <c r="I324" i="1"/>
  <c r="L324" i="2" s="1"/>
  <c r="I325" i="1"/>
  <c r="L325" i="2" s="1"/>
  <c r="I326" i="1"/>
  <c r="L326" i="2" s="1"/>
  <c r="I327" i="1"/>
  <c r="L327" i="2" s="1"/>
  <c r="I328" i="1"/>
  <c r="L328" i="2" s="1"/>
  <c r="I329" i="1"/>
  <c r="L329" i="2" s="1"/>
  <c r="I330" i="1"/>
  <c r="L330" i="2" s="1"/>
  <c r="I331" i="1"/>
  <c r="L331" i="2" s="1"/>
  <c r="I332" i="1"/>
  <c r="L332" i="2" s="1"/>
  <c r="I333" i="1"/>
  <c r="L333" i="2" s="1"/>
  <c r="I334" i="1"/>
  <c r="L334" i="2" s="1"/>
  <c r="I335" i="1"/>
  <c r="L335" i="2" s="1"/>
  <c r="I336" i="1"/>
  <c r="L336" i="2" s="1"/>
  <c r="I337" i="1"/>
  <c r="L337" i="2" s="1"/>
  <c r="I338" i="1"/>
  <c r="L338" i="2" s="1"/>
  <c r="I339" i="1"/>
  <c r="L339" i="2" s="1"/>
  <c r="I340" i="1"/>
  <c r="L340" i="2" s="1"/>
  <c r="I341" i="1"/>
  <c r="L341" i="2" s="1"/>
  <c r="I342" i="1"/>
  <c r="L342" i="2" s="1"/>
  <c r="I343" i="1"/>
  <c r="L343" i="2" s="1"/>
  <c r="I344" i="1"/>
  <c r="L344" i="2" s="1"/>
  <c r="I345" i="1"/>
  <c r="L345" i="2" s="1"/>
  <c r="I346" i="1"/>
  <c r="L346" i="2" s="1"/>
  <c r="I347" i="1"/>
  <c r="L347" i="2" s="1"/>
  <c r="I348" i="1"/>
  <c r="L348" i="2" s="1"/>
  <c r="I349" i="1"/>
  <c r="L349" i="2" s="1"/>
  <c r="I350" i="1"/>
  <c r="L350" i="2" s="1"/>
  <c r="I351" i="1"/>
  <c r="L351" i="2" s="1"/>
  <c r="I352" i="1"/>
  <c r="L352" i="2" s="1"/>
  <c r="I353" i="1"/>
  <c r="L353" i="2" s="1"/>
  <c r="I354" i="1"/>
  <c r="L354" i="2" s="1"/>
  <c r="I355" i="1"/>
  <c r="L355" i="2" s="1"/>
  <c r="I356" i="1"/>
  <c r="L356" i="2" s="1"/>
  <c r="I357" i="1"/>
  <c r="L357" i="2" s="1"/>
  <c r="I358" i="1"/>
  <c r="L358" i="2" s="1"/>
  <c r="I359" i="1"/>
  <c r="L359" i="2" s="1"/>
  <c r="I360" i="1"/>
  <c r="L360" i="2" s="1"/>
  <c r="I361" i="1"/>
  <c r="L361" i="2" s="1"/>
  <c r="I362" i="1"/>
  <c r="L362" i="2" s="1"/>
  <c r="I363" i="1"/>
  <c r="L363" i="2" s="1"/>
  <c r="I364" i="1"/>
  <c r="L364" i="2" s="1"/>
  <c r="I365" i="1"/>
  <c r="L365" i="2" s="1"/>
  <c r="I366" i="1"/>
  <c r="L366" i="2" s="1"/>
  <c r="I367" i="1"/>
  <c r="L367" i="2" s="1"/>
  <c r="I368" i="1"/>
  <c r="L368" i="2" s="1"/>
  <c r="I369" i="1"/>
  <c r="L369" i="2" s="1"/>
  <c r="I370" i="1"/>
  <c r="L370" i="2" s="1"/>
  <c r="I371" i="1"/>
  <c r="L371" i="2" s="1"/>
  <c r="I372" i="1"/>
  <c r="L372" i="2" s="1"/>
  <c r="I373" i="1"/>
  <c r="L373" i="2" s="1"/>
  <c r="I374" i="1"/>
  <c r="L374" i="2" s="1"/>
  <c r="I375" i="1"/>
  <c r="L375" i="2" s="1"/>
  <c r="I376" i="1"/>
  <c r="L376" i="2" s="1"/>
  <c r="I377" i="1"/>
  <c r="L377" i="2" s="1"/>
  <c r="I378" i="1"/>
  <c r="L378" i="2" s="1"/>
  <c r="I379" i="1"/>
  <c r="L379" i="2" s="1"/>
  <c r="I380" i="1"/>
  <c r="L380" i="2" s="1"/>
  <c r="I381" i="1"/>
  <c r="L381" i="2" s="1"/>
  <c r="I382" i="1"/>
  <c r="L382" i="2" s="1"/>
  <c r="I383" i="1"/>
  <c r="L383" i="2" s="1"/>
  <c r="I384" i="1"/>
  <c r="L384" i="2" s="1"/>
  <c r="I385" i="1"/>
  <c r="L385" i="2" s="1"/>
  <c r="I386" i="1"/>
  <c r="L386" i="2" s="1"/>
  <c r="I387" i="1"/>
  <c r="L387" i="2" s="1"/>
  <c r="I388" i="1"/>
  <c r="L388" i="2" s="1"/>
  <c r="I389" i="1"/>
  <c r="L389" i="2" s="1"/>
  <c r="I390" i="1"/>
  <c r="L390" i="2" s="1"/>
  <c r="I391" i="1"/>
  <c r="L391" i="2" s="1"/>
  <c r="I392" i="1"/>
  <c r="L392" i="2" s="1"/>
  <c r="I393" i="1"/>
  <c r="L393" i="2" s="1"/>
  <c r="I394" i="1"/>
  <c r="L394" i="2" s="1"/>
  <c r="I395" i="1"/>
  <c r="L395" i="2" s="1"/>
  <c r="I396" i="1"/>
  <c r="L396" i="2" s="1"/>
  <c r="I397" i="1"/>
  <c r="L397" i="2" s="1"/>
  <c r="I398" i="1"/>
  <c r="L398" i="2" s="1"/>
  <c r="I399" i="1"/>
  <c r="L399" i="2" s="1"/>
  <c r="I400" i="1"/>
  <c r="L400" i="2" s="1"/>
  <c r="I401" i="1"/>
  <c r="L401" i="2" s="1"/>
  <c r="I402" i="1"/>
  <c r="L402" i="2" s="1"/>
  <c r="I403" i="1"/>
  <c r="L403" i="2" s="1"/>
  <c r="I404" i="1"/>
  <c r="L404" i="2" s="1"/>
  <c r="I405" i="1"/>
  <c r="L405" i="2" s="1"/>
  <c r="I406" i="1"/>
  <c r="L406" i="2" s="1"/>
  <c r="I407" i="1"/>
  <c r="L407" i="2" s="1"/>
  <c r="I408" i="1"/>
  <c r="L408" i="2" s="1"/>
  <c r="I409" i="1"/>
  <c r="L409" i="2" s="1"/>
  <c r="I410" i="1"/>
  <c r="L410" i="2" s="1"/>
  <c r="I411" i="1"/>
  <c r="L411" i="2" s="1"/>
  <c r="I412" i="1"/>
  <c r="L412" i="2" s="1"/>
  <c r="I413" i="1"/>
  <c r="L413" i="2" s="1"/>
  <c r="I414" i="1"/>
  <c r="L414" i="2" s="1"/>
  <c r="I415" i="1"/>
  <c r="L415" i="2" s="1"/>
  <c r="I416" i="1"/>
  <c r="L416" i="2" s="1"/>
  <c r="I417" i="1"/>
  <c r="L417" i="2" s="1"/>
  <c r="I418" i="1"/>
  <c r="L418" i="2" s="1"/>
  <c r="I419" i="1"/>
  <c r="L419" i="2" s="1"/>
  <c r="I420" i="1"/>
  <c r="L420" i="2" s="1"/>
  <c r="I421" i="1"/>
  <c r="L421" i="2" s="1"/>
  <c r="I422" i="1"/>
  <c r="L422" i="2" s="1"/>
  <c r="I423" i="1"/>
  <c r="L423" i="2" s="1"/>
  <c r="I424" i="1"/>
  <c r="L424" i="2" s="1"/>
  <c r="I425" i="1"/>
  <c r="L425" i="2" s="1"/>
  <c r="I426" i="1"/>
  <c r="L426" i="2" s="1"/>
  <c r="I427" i="1"/>
  <c r="L427" i="2" s="1"/>
  <c r="I428" i="1"/>
  <c r="L428" i="2" s="1"/>
  <c r="I429" i="1"/>
  <c r="L429" i="2" s="1"/>
  <c r="I430" i="1"/>
  <c r="L430" i="2" s="1"/>
  <c r="I431" i="1"/>
  <c r="L431" i="2" s="1"/>
  <c r="I432" i="1"/>
  <c r="L432" i="2" s="1"/>
  <c r="I433" i="1"/>
  <c r="L433" i="2" s="1"/>
  <c r="I434" i="1"/>
  <c r="L434" i="2" s="1"/>
  <c r="I435" i="1"/>
  <c r="L435" i="2" s="1"/>
  <c r="I436" i="1"/>
  <c r="L436" i="2" s="1"/>
  <c r="I437" i="1"/>
  <c r="L437" i="2" s="1"/>
  <c r="I438" i="1"/>
  <c r="L438" i="2" s="1"/>
  <c r="I439" i="1"/>
  <c r="L439" i="2" s="1"/>
  <c r="I440" i="1"/>
  <c r="L440" i="2" s="1"/>
  <c r="I441" i="1"/>
  <c r="L441" i="2" s="1"/>
  <c r="I442" i="1"/>
  <c r="L442" i="2" s="1"/>
  <c r="I443" i="1"/>
  <c r="L443" i="2" s="1"/>
  <c r="I444" i="1"/>
  <c r="L444" i="2" s="1"/>
  <c r="I445" i="1"/>
  <c r="L445" i="2" s="1"/>
  <c r="I446" i="1"/>
  <c r="L446" i="2" s="1"/>
  <c r="I447" i="1"/>
  <c r="L447" i="2" s="1"/>
  <c r="I448" i="1"/>
  <c r="L448" i="2" s="1"/>
  <c r="I449" i="1"/>
  <c r="L449" i="2" s="1"/>
  <c r="I450" i="1"/>
  <c r="L450" i="2" s="1"/>
  <c r="I451" i="1"/>
  <c r="L451" i="2" s="1"/>
  <c r="I452" i="1"/>
  <c r="L452" i="2" s="1"/>
  <c r="I453" i="1"/>
  <c r="L453" i="2" s="1"/>
  <c r="I454" i="1"/>
  <c r="L454" i="2" s="1"/>
  <c r="I455" i="1"/>
  <c r="L455" i="2" s="1"/>
  <c r="I456" i="1"/>
  <c r="L456" i="2" s="1"/>
  <c r="I457" i="1"/>
  <c r="L457" i="2" s="1"/>
  <c r="I458" i="1"/>
  <c r="L458" i="2" s="1"/>
  <c r="I459" i="1"/>
  <c r="L459" i="2" s="1"/>
  <c r="I460" i="1"/>
  <c r="L460" i="2" s="1"/>
  <c r="I461" i="1"/>
  <c r="L461" i="2" s="1"/>
  <c r="I462" i="1"/>
  <c r="L462" i="2" s="1"/>
  <c r="I463" i="1"/>
  <c r="L463" i="2" s="1"/>
  <c r="I464" i="1"/>
  <c r="L464" i="2" s="1"/>
  <c r="I465" i="1"/>
  <c r="L465" i="2" s="1"/>
  <c r="I466" i="1"/>
  <c r="L466" i="2" s="1"/>
  <c r="I467" i="1"/>
  <c r="L467" i="2" s="1"/>
  <c r="I468" i="1"/>
  <c r="L468" i="2" s="1"/>
  <c r="I469" i="1"/>
  <c r="L469" i="2" s="1"/>
  <c r="I470" i="1"/>
  <c r="L470" i="2" s="1"/>
  <c r="I471" i="1"/>
  <c r="L471" i="2" s="1"/>
  <c r="I472" i="1"/>
  <c r="L472" i="2" s="1"/>
  <c r="I473" i="1"/>
  <c r="L473" i="2" s="1"/>
  <c r="I474" i="1"/>
  <c r="L474" i="2" s="1"/>
  <c r="I475" i="1"/>
  <c r="L475" i="2" s="1"/>
  <c r="I476" i="1"/>
  <c r="L476" i="2" s="1"/>
  <c r="I477" i="1"/>
  <c r="L477" i="2" s="1"/>
  <c r="I478" i="1"/>
  <c r="L478" i="2" s="1"/>
  <c r="I479" i="1"/>
  <c r="L479" i="2" s="1"/>
  <c r="I480" i="1"/>
  <c r="L480" i="2" s="1"/>
  <c r="I481" i="1"/>
  <c r="L481" i="2" s="1"/>
  <c r="I482" i="1"/>
  <c r="L482" i="2" s="1"/>
  <c r="I483" i="1"/>
  <c r="L483" i="2" s="1"/>
  <c r="I484" i="1"/>
  <c r="L484" i="2" s="1"/>
  <c r="I485" i="1"/>
  <c r="L485" i="2" s="1"/>
  <c r="I486" i="1"/>
  <c r="L486" i="2" s="1"/>
  <c r="I487" i="1"/>
  <c r="L487" i="2" s="1"/>
  <c r="I488" i="1"/>
  <c r="L488" i="2" s="1"/>
  <c r="I489" i="1"/>
  <c r="L489" i="2" s="1"/>
  <c r="I490" i="1"/>
  <c r="L490" i="2" s="1"/>
  <c r="I491" i="1"/>
  <c r="L491" i="2" s="1"/>
  <c r="I492" i="1"/>
  <c r="L492" i="2" s="1"/>
  <c r="I493" i="1"/>
  <c r="L493" i="2" s="1"/>
  <c r="I494" i="1"/>
  <c r="L494" i="2" s="1"/>
  <c r="I495" i="1"/>
  <c r="L495" i="2" s="1"/>
  <c r="I496" i="1"/>
  <c r="L496" i="2" s="1"/>
  <c r="I497" i="1"/>
  <c r="L497" i="2" s="1"/>
  <c r="I498" i="1"/>
  <c r="L498" i="2" s="1"/>
  <c r="I499" i="1"/>
  <c r="L499" i="2" s="1"/>
  <c r="I500" i="1"/>
  <c r="L500" i="2" s="1"/>
  <c r="I501" i="1"/>
  <c r="L501" i="2" s="1"/>
  <c r="I502" i="1"/>
  <c r="L502" i="2" s="1"/>
  <c r="I503" i="1"/>
  <c r="L503" i="2" s="1"/>
  <c r="I504" i="1"/>
  <c r="L504" i="2" s="1"/>
  <c r="I505" i="1"/>
  <c r="L505" i="2" s="1"/>
  <c r="I506" i="1"/>
  <c r="L506" i="2" s="1"/>
  <c r="I507" i="1"/>
  <c r="L507" i="2" s="1"/>
  <c r="I508" i="1"/>
  <c r="L508" i="2" s="1"/>
  <c r="I509" i="1"/>
  <c r="L509" i="2" s="1"/>
  <c r="I510" i="1"/>
  <c r="L510" i="2" s="1"/>
  <c r="I511" i="1"/>
  <c r="L511" i="2" s="1"/>
  <c r="I512" i="1"/>
  <c r="L512" i="2" s="1"/>
  <c r="I513" i="1"/>
  <c r="L513" i="2" s="1"/>
  <c r="I514" i="1"/>
  <c r="L514" i="2" s="1"/>
  <c r="I515" i="1"/>
  <c r="L515" i="2" s="1"/>
  <c r="I516" i="1"/>
  <c r="L516" i="2" s="1"/>
  <c r="I517" i="1"/>
  <c r="L517" i="2" s="1"/>
  <c r="I518" i="1"/>
  <c r="L518" i="2" s="1"/>
  <c r="I519" i="1"/>
  <c r="L519" i="2" s="1"/>
  <c r="I520" i="1"/>
  <c r="L520" i="2" s="1"/>
  <c r="I521" i="1"/>
  <c r="L521" i="2" s="1"/>
  <c r="I522" i="1"/>
  <c r="L522" i="2" s="1"/>
  <c r="I523" i="1"/>
  <c r="L523" i="2" s="1"/>
  <c r="I524" i="1"/>
  <c r="L524" i="2" s="1"/>
  <c r="I525" i="1"/>
  <c r="L525" i="2" s="1"/>
  <c r="I526" i="1"/>
  <c r="L526" i="2" s="1"/>
  <c r="I527" i="1"/>
  <c r="L527" i="2" s="1"/>
  <c r="I528" i="1"/>
  <c r="L528" i="2" s="1"/>
  <c r="I529" i="1"/>
  <c r="L529" i="2" s="1"/>
  <c r="I530" i="1"/>
  <c r="L530" i="2" s="1"/>
  <c r="I531" i="1"/>
  <c r="L531" i="2" s="1"/>
  <c r="I532" i="1"/>
  <c r="L532" i="2" s="1"/>
  <c r="I533" i="1"/>
  <c r="L533" i="2" s="1"/>
  <c r="I534" i="1"/>
  <c r="L534" i="2" s="1"/>
  <c r="I535" i="1"/>
  <c r="L535" i="2" s="1"/>
  <c r="I536" i="1"/>
  <c r="L536" i="2" s="1"/>
  <c r="I537" i="1"/>
  <c r="L537" i="2" s="1"/>
  <c r="I538" i="1"/>
  <c r="L538" i="2" s="1"/>
  <c r="I539" i="1"/>
  <c r="L539" i="2" s="1"/>
  <c r="I540" i="1"/>
  <c r="L540" i="2" s="1"/>
  <c r="I541" i="1"/>
  <c r="L541" i="2" s="1"/>
  <c r="I542" i="1"/>
  <c r="L542" i="2" s="1"/>
  <c r="I543" i="1"/>
  <c r="L543" i="2" s="1"/>
  <c r="I544" i="1"/>
  <c r="L544" i="2" s="1"/>
  <c r="I545" i="1"/>
  <c r="L545" i="2" s="1"/>
  <c r="I546" i="1"/>
  <c r="L546" i="2" s="1"/>
  <c r="I547" i="1"/>
  <c r="L547" i="2" s="1"/>
  <c r="I548" i="1"/>
  <c r="L548" i="2" s="1"/>
  <c r="I549" i="1"/>
  <c r="L549" i="2" s="1"/>
  <c r="I550" i="1"/>
  <c r="L550" i="2" s="1"/>
  <c r="I551" i="1"/>
  <c r="L551" i="2" s="1"/>
  <c r="I552" i="1"/>
  <c r="L552" i="2" s="1"/>
  <c r="I553" i="1"/>
  <c r="L553" i="2" s="1"/>
  <c r="I554" i="1"/>
  <c r="L554" i="2" s="1"/>
  <c r="I555" i="1"/>
  <c r="L555" i="2" s="1"/>
  <c r="I556" i="1"/>
  <c r="L556" i="2" s="1"/>
  <c r="I557" i="1"/>
  <c r="L557" i="2" s="1"/>
  <c r="I558" i="1"/>
  <c r="L558" i="2" s="1"/>
  <c r="I559" i="1"/>
  <c r="L559" i="2" s="1"/>
  <c r="I560" i="1"/>
  <c r="L560" i="2" s="1"/>
  <c r="I561" i="1"/>
  <c r="L561" i="2" s="1"/>
  <c r="I562" i="1"/>
  <c r="L562" i="2" s="1"/>
  <c r="I563" i="1"/>
  <c r="L563" i="2" s="1"/>
  <c r="I564" i="1"/>
  <c r="L564" i="2" s="1"/>
  <c r="I565" i="1"/>
  <c r="L565" i="2" s="1"/>
  <c r="I566" i="1"/>
  <c r="L566" i="2" s="1"/>
  <c r="I567" i="1"/>
  <c r="L567" i="2" s="1"/>
  <c r="I568" i="1"/>
  <c r="L568" i="2" s="1"/>
  <c r="I569" i="1"/>
  <c r="L569" i="2" s="1"/>
  <c r="I570" i="1"/>
  <c r="L570" i="2" s="1"/>
  <c r="I571" i="1"/>
  <c r="L571" i="2" s="1"/>
  <c r="I572" i="1"/>
  <c r="L572" i="2" s="1"/>
  <c r="I573" i="1"/>
  <c r="L573" i="2" s="1"/>
  <c r="I574" i="1"/>
  <c r="L574" i="2" s="1"/>
  <c r="I575" i="1"/>
  <c r="L575" i="2" s="1"/>
  <c r="I576" i="1"/>
  <c r="L576" i="2" s="1"/>
  <c r="I577" i="1"/>
  <c r="L577" i="2" s="1"/>
  <c r="I578" i="1"/>
  <c r="L578" i="2" s="1"/>
  <c r="I579" i="1"/>
  <c r="L579" i="2" s="1"/>
  <c r="I580" i="1"/>
  <c r="L580" i="2" s="1"/>
  <c r="I581" i="1"/>
  <c r="L581" i="2" s="1"/>
  <c r="I582" i="1"/>
  <c r="L582" i="2" s="1"/>
  <c r="I583" i="1"/>
  <c r="L583" i="2" s="1"/>
  <c r="I584" i="1"/>
  <c r="L584" i="2" s="1"/>
  <c r="I585" i="1"/>
  <c r="L585" i="2" s="1"/>
  <c r="I586" i="1"/>
  <c r="L586" i="2" s="1"/>
  <c r="I587" i="1"/>
  <c r="L587" i="2" s="1"/>
  <c r="I588" i="1"/>
  <c r="L588" i="2" s="1"/>
  <c r="I589" i="1"/>
  <c r="L589" i="2" s="1"/>
  <c r="I590" i="1"/>
  <c r="L590" i="2" s="1"/>
  <c r="I591" i="1"/>
  <c r="L591" i="2" s="1"/>
  <c r="I592" i="1"/>
  <c r="L592" i="2" s="1"/>
  <c r="I593" i="1"/>
  <c r="L593" i="2" s="1"/>
  <c r="I594" i="1"/>
  <c r="L594" i="2" s="1"/>
  <c r="I595" i="1"/>
  <c r="L595" i="2" s="1"/>
  <c r="I596" i="1"/>
  <c r="L596" i="2" s="1"/>
  <c r="I597" i="1"/>
  <c r="L597" i="2" s="1"/>
  <c r="I598" i="1"/>
  <c r="L598" i="2" s="1"/>
  <c r="I599" i="1"/>
  <c r="L599" i="2" s="1"/>
  <c r="I600" i="1"/>
  <c r="L600" i="2" s="1"/>
  <c r="I601" i="1"/>
  <c r="L601" i="2" s="1"/>
  <c r="I602" i="1"/>
  <c r="L602" i="2" s="1"/>
  <c r="I603" i="1"/>
  <c r="L603" i="2" s="1"/>
  <c r="I604" i="1"/>
  <c r="L604" i="2" s="1"/>
  <c r="I605" i="1"/>
  <c r="L605" i="2" s="1"/>
  <c r="I606" i="1"/>
  <c r="L606" i="2" s="1"/>
  <c r="I607" i="1"/>
  <c r="L607" i="2" s="1"/>
  <c r="I608" i="1"/>
  <c r="L608" i="2" s="1"/>
  <c r="I609" i="1"/>
  <c r="L609" i="2" s="1"/>
  <c r="I610" i="1"/>
  <c r="L610" i="2" s="1"/>
  <c r="I611" i="1"/>
  <c r="L611" i="2" s="1"/>
  <c r="I612" i="1"/>
  <c r="L612" i="2" s="1"/>
  <c r="I613" i="1"/>
  <c r="L613" i="2" s="1"/>
  <c r="I614" i="1"/>
  <c r="L614" i="2" s="1"/>
  <c r="I615" i="1"/>
  <c r="L615" i="2" s="1"/>
  <c r="I616" i="1"/>
  <c r="L616" i="2" s="1"/>
  <c r="I617" i="1"/>
  <c r="L617" i="2" s="1"/>
  <c r="I618" i="1"/>
  <c r="L618" i="2" s="1"/>
  <c r="I619" i="1"/>
  <c r="L619" i="2" s="1"/>
  <c r="I620" i="1"/>
  <c r="L620" i="2" s="1"/>
  <c r="I621" i="1"/>
  <c r="L621" i="2" s="1"/>
  <c r="I622" i="1"/>
  <c r="L622" i="2" s="1"/>
  <c r="I623" i="1"/>
  <c r="L623" i="2" s="1"/>
  <c r="I624" i="1"/>
  <c r="L624" i="2" s="1"/>
  <c r="I625" i="1"/>
  <c r="L625" i="2" s="1"/>
  <c r="I626" i="1"/>
  <c r="L626" i="2" s="1"/>
  <c r="I627" i="1"/>
  <c r="L627" i="2" s="1"/>
  <c r="I628" i="1"/>
  <c r="L628" i="2" s="1"/>
  <c r="I629" i="1"/>
  <c r="L629" i="2" s="1"/>
  <c r="I630" i="1"/>
  <c r="L630" i="2" s="1"/>
  <c r="I631" i="1"/>
  <c r="L631" i="2" s="1"/>
  <c r="I632" i="1"/>
  <c r="L632" i="2" s="1"/>
  <c r="I633" i="1"/>
  <c r="L633" i="2" s="1"/>
  <c r="I634" i="1"/>
  <c r="L634" i="2" s="1"/>
  <c r="I635" i="1"/>
  <c r="L635" i="2" s="1"/>
  <c r="I636" i="1"/>
  <c r="L636" i="2" s="1"/>
  <c r="I637" i="1"/>
  <c r="L637" i="2" s="1"/>
  <c r="I638" i="1"/>
  <c r="L638" i="2" s="1"/>
  <c r="I639" i="1"/>
  <c r="L639" i="2" s="1"/>
  <c r="I640" i="1"/>
  <c r="L640" i="2" s="1"/>
  <c r="I641" i="1"/>
  <c r="L641" i="2" s="1"/>
  <c r="I642" i="1"/>
  <c r="L642" i="2" s="1"/>
  <c r="I643" i="1"/>
  <c r="L643" i="2" s="1"/>
  <c r="I644" i="1"/>
  <c r="L644" i="2" s="1"/>
  <c r="I645" i="1"/>
  <c r="L645" i="2" s="1"/>
  <c r="I646" i="1"/>
  <c r="L646" i="2" s="1"/>
  <c r="I647" i="1"/>
  <c r="L647" i="2" s="1"/>
  <c r="I648" i="1"/>
  <c r="L648" i="2" s="1"/>
  <c r="I649" i="1"/>
  <c r="L649" i="2" s="1"/>
  <c r="I650" i="1"/>
  <c r="L650" i="2" s="1"/>
  <c r="I651" i="1"/>
  <c r="L651" i="2" s="1"/>
  <c r="I652" i="1"/>
  <c r="L652" i="2" s="1"/>
  <c r="I653" i="1"/>
  <c r="L653" i="2" s="1"/>
  <c r="I654" i="1"/>
  <c r="L654" i="2" s="1"/>
  <c r="I655" i="1"/>
  <c r="L655" i="2" s="1"/>
  <c r="I656" i="1"/>
  <c r="L656" i="2" s="1"/>
  <c r="I657" i="1"/>
  <c r="L657" i="2" s="1"/>
  <c r="I658" i="1"/>
  <c r="L658" i="2" s="1"/>
  <c r="I659" i="1"/>
  <c r="L659" i="2" s="1"/>
  <c r="I660" i="1"/>
  <c r="L660" i="2" s="1"/>
  <c r="I661" i="1"/>
  <c r="L661" i="2" s="1"/>
  <c r="I662" i="1"/>
  <c r="L662" i="2" s="1"/>
  <c r="I663" i="1"/>
  <c r="L663" i="2" s="1"/>
  <c r="I664" i="1"/>
  <c r="L664" i="2" s="1"/>
  <c r="I665" i="1"/>
  <c r="L665" i="2" s="1"/>
  <c r="I666" i="1"/>
  <c r="L666" i="2" s="1"/>
  <c r="I667" i="1"/>
  <c r="L667" i="2" s="1"/>
  <c r="I668" i="1"/>
  <c r="L668" i="2" s="1"/>
  <c r="I669" i="1"/>
  <c r="L669" i="2" s="1"/>
  <c r="I670" i="1"/>
  <c r="L670" i="2" s="1"/>
  <c r="I671" i="1"/>
  <c r="L671" i="2" s="1"/>
  <c r="I672" i="1"/>
  <c r="L672" i="2" s="1"/>
  <c r="I673" i="1"/>
  <c r="L673" i="2" s="1"/>
  <c r="I674" i="1"/>
  <c r="L674" i="2" s="1"/>
  <c r="I675" i="1"/>
  <c r="L675" i="2" s="1"/>
  <c r="I676" i="1"/>
  <c r="L676" i="2" s="1"/>
  <c r="I677" i="1"/>
  <c r="L677" i="2" s="1"/>
  <c r="I678" i="1"/>
  <c r="L678" i="2" s="1"/>
  <c r="I679" i="1"/>
  <c r="L679" i="2" s="1"/>
  <c r="I680" i="1"/>
  <c r="L680" i="2" s="1"/>
  <c r="I681" i="1"/>
  <c r="L681" i="2" s="1"/>
  <c r="I682" i="1"/>
  <c r="L682" i="2" s="1"/>
  <c r="I683" i="1"/>
  <c r="L683" i="2" s="1"/>
  <c r="I684" i="1"/>
  <c r="L684" i="2" s="1"/>
  <c r="I685" i="1"/>
  <c r="L685" i="2" s="1"/>
  <c r="I686" i="1"/>
  <c r="L686" i="2" s="1"/>
  <c r="I687" i="1"/>
  <c r="L687" i="2" s="1"/>
  <c r="I688" i="1"/>
  <c r="L688" i="2" s="1"/>
  <c r="I689" i="1"/>
  <c r="L689" i="2" s="1"/>
  <c r="I690" i="1"/>
  <c r="L690" i="2" s="1"/>
  <c r="I691" i="1"/>
  <c r="L691" i="2" s="1"/>
  <c r="I692" i="1"/>
  <c r="L692" i="2" s="1"/>
  <c r="I693" i="1"/>
  <c r="L693" i="2" s="1"/>
  <c r="I694" i="1"/>
  <c r="L694" i="2" s="1"/>
  <c r="I695" i="1"/>
  <c r="L695" i="2" s="1"/>
  <c r="I696" i="1"/>
  <c r="L696" i="2" s="1"/>
  <c r="I697" i="1"/>
  <c r="L697" i="2" s="1"/>
  <c r="I698" i="1"/>
  <c r="L698" i="2" s="1"/>
  <c r="I699" i="1"/>
  <c r="L699" i="2" s="1"/>
  <c r="I700" i="1"/>
  <c r="L700" i="2" s="1"/>
  <c r="I701" i="1"/>
  <c r="L701" i="2" s="1"/>
  <c r="I702" i="1"/>
  <c r="L702" i="2" s="1"/>
  <c r="I703" i="1"/>
  <c r="L703" i="2" s="1"/>
  <c r="I704" i="1"/>
  <c r="L704" i="2" s="1"/>
  <c r="I705" i="1"/>
  <c r="L705" i="2" s="1"/>
  <c r="I706" i="1"/>
  <c r="L706" i="2" s="1"/>
  <c r="I707" i="1"/>
  <c r="L707" i="2" s="1"/>
  <c r="I708" i="1"/>
  <c r="L708" i="2" s="1"/>
  <c r="I709" i="1"/>
  <c r="L709" i="2" s="1"/>
  <c r="I710" i="1"/>
  <c r="L710" i="2" s="1"/>
  <c r="I711" i="1"/>
  <c r="L711" i="2" s="1"/>
  <c r="I712" i="1"/>
  <c r="L712" i="2" s="1"/>
  <c r="I713" i="1"/>
  <c r="L713" i="2" s="1"/>
  <c r="I714" i="1"/>
  <c r="L714" i="2" s="1"/>
  <c r="I715" i="1"/>
  <c r="L715" i="2" s="1"/>
  <c r="I716" i="1"/>
  <c r="L716" i="2" s="1"/>
  <c r="I717" i="1"/>
  <c r="L717" i="2" s="1"/>
  <c r="I718" i="1"/>
  <c r="L718" i="2" s="1"/>
  <c r="I719" i="1"/>
  <c r="L719" i="2" s="1"/>
  <c r="I720" i="1"/>
  <c r="L720" i="2" s="1"/>
  <c r="I721" i="1"/>
  <c r="L721" i="2" s="1"/>
  <c r="I722" i="1"/>
  <c r="L722" i="2" s="1"/>
  <c r="I723" i="1"/>
  <c r="L723" i="2" s="1"/>
  <c r="I724" i="1"/>
  <c r="L724" i="2" s="1"/>
  <c r="I725" i="1"/>
  <c r="L725" i="2" s="1"/>
  <c r="I726" i="1"/>
  <c r="L726" i="2" s="1"/>
  <c r="I727" i="1"/>
  <c r="L727" i="2" s="1"/>
  <c r="I728" i="1"/>
  <c r="L728" i="2" s="1"/>
  <c r="I729" i="1"/>
  <c r="L729" i="2" s="1"/>
  <c r="I730" i="1"/>
  <c r="L730" i="2" s="1"/>
  <c r="I731" i="1"/>
  <c r="L731" i="2" s="1"/>
  <c r="I732" i="1"/>
  <c r="L732" i="2" s="1"/>
  <c r="I733" i="1"/>
  <c r="L733" i="2" s="1"/>
  <c r="I734" i="1"/>
  <c r="L734" i="2" s="1"/>
  <c r="I735" i="1"/>
  <c r="L735" i="2" s="1"/>
  <c r="I736" i="1"/>
  <c r="L736" i="2" s="1"/>
  <c r="I737" i="1"/>
  <c r="L737" i="2" s="1"/>
  <c r="I738" i="1"/>
  <c r="L738" i="2" s="1"/>
  <c r="I739" i="1"/>
  <c r="L739" i="2" s="1"/>
  <c r="I740" i="1"/>
  <c r="L740" i="2" s="1"/>
  <c r="I741" i="1"/>
  <c r="L741" i="2" s="1"/>
  <c r="I742" i="1"/>
  <c r="L742" i="2" s="1"/>
  <c r="I743" i="1"/>
  <c r="L743" i="2" s="1"/>
  <c r="I744" i="1"/>
  <c r="L744" i="2" s="1"/>
  <c r="I745" i="1"/>
  <c r="L745" i="2" s="1"/>
  <c r="I746" i="1"/>
  <c r="L746" i="2" s="1"/>
  <c r="I747" i="1"/>
  <c r="L747" i="2" s="1"/>
  <c r="I748" i="1"/>
  <c r="L748" i="2" s="1"/>
  <c r="I749" i="1"/>
  <c r="L749" i="2" s="1"/>
  <c r="I750" i="1"/>
  <c r="L750" i="2" s="1"/>
  <c r="I751" i="1"/>
  <c r="L751" i="2" s="1"/>
  <c r="I752" i="1"/>
  <c r="L752" i="2" s="1"/>
  <c r="I753" i="1"/>
  <c r="L753" i="2" s="1"/>
  <c r="I754" i="1"/>
  <c r="L754" i="2" s="1"/>
  <c r="I755" i="1"/>
  <c r="L755" i="2" s="1"/>
  <c r="I756" i="1"/>
  <c r="L756" i="2" s="1"/>
  <c r="I757" i="1"/>
  <c r="L757" i="2" s="1"/>
  <c r="I758" i="1"/>
  <c r="L758" i="2" s="1"/>
  <c r="I759" i="1"/>
  <c r="L759" i="2" s="1"/>
  <c r="I760" i="1"/>
  <c r="L760" i="2" s="1"/>
  <c r="I761" i="1"/>
  <c r="L761" i="2" s="1"/>
  <c r="I762" i="1"/>
  <c r="L762" i="2" s="1"/>
  <c r="I763" i="1"/>
  <c r="L763" i="2" s="1"/>
  <c r="I764" i="1"/>
  <c r="L764" i="2" s="1"/>
  <c r="I765" i="1"/>
  <c r="L765" i="2" s="1"/>
  <c r="I766" i="1"/>
  <c r="L766" i="2" s="1"/>
  <c r="I767" i="1"/>
  <c r="L767" i="2" s="1"/>
  <c r="I768" i="1"/>
  <c r="L768" i="2" s="1"/>
  <c r="I769" i="1"/>
  <c r="L769" i="2" s="1"/>
  <c r="I770" i="1"/>
  <c r="L770" i="2" s="1"/>
  <c r="I771" i="1"/>
  <c r="L771" i="2" s="1"/>
  <c r="I772" i="1"/>
  <c r="L772" i="2" s="1"/>
  <c r="I773" i="1"/>
  <c r="L773" i="2" s="1"/>
  <c r="I774" i="1"/>
  <c r="L774" i="2" s="1"/>
  <c r="I775" i="1"/>
  <c r="L775" i="2" s="1"/>
  <c r="I776" i="1"/>
  <c r="L776" i="2" s="1"/>
  <c r="I777" i="1"/>
  <c r="L777" i="2" s="1"/>
  <c r="I778" i="1"/>
  <c r="L778" i="2" s="1"/>
  <c r="I779" i="1"/>
  <c r="L779" i="2" s="1"/>
  <c r="I780" i="1"/>
  <c r="L780" i="2" s="1"/>
  <c r="I781" i="1"/>
  <c r="L781" i="2" s="1"/>
  <c r="I782" i="1"/>
  <c r="L782" i="2" s="1"/>
  <c r="I783" i="1"/>
  <c r="L783" i="2" s="1"/>
  <c r="I784" i="1"/>
  <c r="L784" i="2" s="1"/>
  <c r="I785" i="1"/>
  <c r="L785" i="2" s="1"/>
  <c r="I786" i="1"/>
  <c r="L786" i="2" s="1"/>
  <c r="I787" i="1"/>
  <c r="L787" i="2" s="1"/>
  <c r="I788" i="1"/>
  <c r="L788" i="2" s="1"/>
  <c r="I789" i="1"/>
  <c r="L789" i="2" s="1"/>
  <c r="I790" i="1"/>
  <c r="L790" i="2" s="1"/>
  <c r="I791" i="1"/>
  <c r="L791" i="2" s="1"/>
  <c r="I792" i="1"/>
  <c r="L792" i="2" s="1"/>
  <c r="I793" i="1"/>
  <c r="L793" i="2" s="1"/>
  <c r="I794" i="1"/>
  <c r="L794" i="2" s="1"/>
  <c r="I795" i="1"/>
  <c r="L795" i="2" s="1"/>
  <c r="I796" i="1"/>
  <c r="L796" i="2" s="1"/>
  <c r="I797" i="1"/>
  <c r="L797" i="2" s="1"/>
  <c r="I798" i="1"/>
  <c r="L798" i="2" s="1"/>
  <c r="I799" i="1"/>
  <c r="L799" i="2" s="1"/>
  <c r="I800" i="1"/>
  <c r="L800" i="2" s="1"/>
  <c r="I801" i="1"/>
  <c r="L801" i="2" s="1"/>
  <c r="I802" i="1"/>
  <c r="L802" i="2" s="1"/>
  <c r="I803" i="1"/>
  <c r="L803" i="2" s="1"/>
  <c r="I804" i="1"/>
  <c r="L804" i="2" s="1"/>
  <c r="I805" i="1"/>
  <c r="L805" i="2" s="1"/>
  <c r="I806" i="1"/>
  <c r="L806" i="2" s="1"/>
  <c r="I807" i="1"/>
  <c r="L807" i="2" s="1"/>
  <c r="I808" i="1"/>
  <c r="L808" i="2" s="1"/>
  <c r="I809" i="1"/>
  <c r="L809" i="2" s="1"/>
  <c r="I810" i="1"/>
  <c r="L810" i="2" s="1"/>
  <c r="I811" i="1"/>
  <c r="L811" i="2" s="1"/>
  <c r="I812" i="1"/>
  <c r="L812" i="2" s="1"/>
  <c r="I813" i="1"/>
  <c r="L813" i="2" s="1"/>
  <c r="I814" i="1"/>
  <c r="L814" i="2" s="1"/>
  <c r="I815" i="1"/>
  <c r="L815" i="2" s="1"/>
  <c r="I816" i="1"/>
  <c r="L816" i="2" s="1"/>
  <c r="I817" i="1"/>
  <c r="L817" i="2" s="1"/>
  <c r="I818" i="1"/>
  <c r="L818" i="2" s="1"/>
  <c r="I819" i="1"/>
  <c r="L819" i="2" s="1"/>
  <c r="I820" i="1"/>
  <c r="L820" i="2" s="1"/>
  <c r="I821" i="1"/>
  <c r="L821" i="2" s="1"/>
  <c r="I822" i="1"/>
  <c r="L822" i="2" s="1"/>
  <c r="I823" i="1"/>
  <c r="L823" i="2" s="1"/>
  <c r="I824" i="1"/>
  <c r="L824" i="2" s="1"/>
  <c r="I825" i="1"/>
  <c r="L825" i="2" s="1"/>
  <c r="I826" i="1"/>
  <c r="L826" i="2" s="1"/>
  <c r="I827" i="1"/>
  <c r="L827" i="2" s="1"/>
  <c r="I828" i="1"/>
  <c r="L828" i="2" s="1"/>
  <c r="I829" i="1"/>
  <c r="L829" i="2" s="1"/>
  <c r="I830" i="1"/>
  <c r="L830" i="2" s="1"/>
  <c r="I831" i="1"/>
  <c r="L831" i="2" s="1"/>
  <c r="I832" i="1"/>
  <c r="L832" i="2" s="1"/>
  <c r="I833" i="1"/>
  <c r="L833" i="2" s="1"/>
  <c r="I834" i="1"/>
  <c r="L834" i="2" s="1"/>
  <c r="I835" i="1"/>
  <c r="L835" i="2" s="1"/>
  <c r="I836" i="1"/>
  <c r="L836" i="2" s="1"/>
  <c r="I837" i="1"/>
  <c r="L837" i="2" s="1"/>
  <c r="I838" i="1"/>
  <c r="L838" i="2" s="1"/>
  <c r="I839" i="1"/>
  <c r="L839" i="2" s="1"/>
  <c r="I840" i="1"/>
  <c r="L840" i="2" s="1"/>
  <c r="I841" i="1"/>
  <c r="L841" i="2" s="1"/>
  <c r="I842" i="1"/>
  <c r="L842" i="2" s="1"/>
  <c r="I843" i="1"/>
  <c r="L843" i="2" s="1"/>
  <c r="I844" i="1"/>
  <c r="L844" i="2" s="1"/>
  <c r="I845" i="1"/>
  <c r="L845" i="2" s="1"/>
  <c r="I846" i="1"/>
  <c r="L846" i="2" s="1"/>
  <c r="I847" i="1"/>
  <c r="L847" i="2" s="1"/>
  <c r="I848" i="1"/>
  <c r="L848" i="2" s="1"/>
  <c r="I849" i="1"/>
  <c r="L849" i="2" s="1"/>
  <c r="I850" i="1"/>
  <c r="L850" i="2" s="1"/>
  <c r="I851" i="1"/>
  <c r="L851" i="2" s="1"/>
  <c r="I852" i="1"/>
  <c r="L852" i="2" s="1"/>
  <c r="I853" i="1"/>
  <c r="L853" i="2" s="1"/>
  <c r="I854" i="1"/>
  <c r="L854" i="2" s="1"/>
  <c r="I855" i="1"/>
  <c r="L855" i="2" s="1"/>
  <c r="I856" i="1"/>
  <c r="L856" i="2" s="1"/>
  <c r="I857" i="1"/>
  <c r="L857" i="2" s="1"/>
  <c r="I858" i="1"/>
  <c r="L858" i="2" s="1"/>
  <c r="I859" i="1"/>
  <c r="L859" i="2" s="1"/>
  <c r="I860" i="1"/>
  <c r="L860" i="2" s="1"/>
  <c r="I861" i="1"/>
  <c r="L861" i="2" s="1"/>
  <c r="I862" i="1"/>
  <c r="L862" i="2" s="1"/>
  <c r="I863" i="1"/>
  <c r="L863" i="2" s="1"/>
  <c r="I864" i="1"/>
  <c r="L864" i="2" s="1"/>
  <c r="I865" i="1"/>
  <c r="L865" i="2" s="1"/>
  <c r="I866" i="1"/>
  <c r="L866" i="2" s="1"/>
  <c r="I867" i="1"/>
  <c r="L867" i="2" s="1"/>
  <c r="I868" i="1"/>
  <c r="L868" i="2" s="1"/>
  <c r="I869" i="1"/>
  <c r="L869" i="2" s="1"/>
  <c r="I870" i="1"/>
  <c r="L870" i="2" s="1"/>
  <c r="I871" i="1"/>
  <c r="L871" i="2" s="1"/>
  <c r="I872" i="1"/>
  <c r="L872" i="2" s="1"/>
  <c r="I873" i="1"/>
  <c r="L873" i="2" s="1"/>
  <c r="I874" i="1"/>
  <c r="L874" i="2" s="1"/>
  <c r="I875" i="1"/>
  <c r="L875" i="2" s="1"/>
  <c r="I876" i="1"/>
  <c r="L876" i="2" s="1"/>
  <c r="D387" i="2" l="1" a="1"/>
  <c r="D387" i="2" s="1"/>
  <c r="E387" i="2" s="1" a="1"/>
  <c r="E387" i="2" s="1"/>
  <c r="F387" i="2" s="1"/>
  <c r="F50" i="21"/>
  <c r="F51" i="21" s="1"/>
  <c r="L60" i="21"/>
  <c r="L61" i="21" s="1"/>
  <c r="L62" i="21" s="1"/>
  <c r="L63" i="21" s="1"/>
  <c r="E60" i="21"/>
  <c r="E61" i="21" s="1"/>
  <c r="E62" i="21" s="1"/>
  <c r="E63" i="21" s="1"/>
  <c r="D78" i="2" a="1"/>
  <c r="D78" i="2" s="1"/>
  <c r="E78" i="2" s="1" a="1"/>
  <c r="E78" i="2" s="1"/>
  <c r="D684" i="2" a="1"/>
  <c r="D684" i="2" s="1"/>
  <c r="E684" i="2" s="1" a="1"/>
  <c r="E684" i="2" s="1"/>
  <c r="D206" i="2" a="1"/>
  <c r="D206" i="2" s="1"/>
  <c r="E206" i="2" s="1" a="1"/>
  <c r="E206" i="2" s="1"/>
  <c r="D46" i="2" a="1"/>
  <c r="D46" i="2" s="1"/>
  <c r="E46" i="2" s="1" a="1"/>
  <c r="E46" i="2" s="1"/>
  <c r="D585" i="2" a="1"/>
  <c r="D585" i="2" s="1"/>
  <c r="E585" i="2" s="1" a="1"/>
  <c r="E585" i="2" s="1"/>
  <c r="D537" i="2" a="1"/>
  <c r="D537" i="2" s="1"/>
  <c r="E537" i="2" s="1" a="1"/>
  <c r="E537" i="2" s="1"/>
  <c r="F537" i="2" s="1"/>
  <c r="D436" i="2" a="1"/>
  <c r="D436" i="2" s="1"/>
  <c r="E436" i="2" s="1" a="1"/>
  <c r="E436" i="2" s="1"/>
  <c r="D304" i="2" a="1"/>
  <c r="D304" i="2" s="1"/>
  <c r="E304" i="2" s="1" a="1"/>
  <c r="E304" i="2" s="1"/>
  <c r="F304" i="2" s="1"/>
  <c r="D649" i="2" a="1"/>
  <c r="D649" i="2" s="1"/>
  <c r="E649" i="2" s="1" a="1"/>
  <c r="E649" i="2" s="1"/>
  <c r="F649" i="2" s="1"/>
  <c r="D505" i="2" a="1"/>
  <c r="D505" i="2" s="1"/>
  <c r="E505" i="2" s="1" a="1"/>
  <c r="E505" i="2" s="1"/>
  <c r="F505" i="2" s="1"/>
  <c r="D133" i="2" a="1"/>
  <c r="D133" i="2" s="1"/>
  <c r="E133" i="2" s="1" a="1"/>
  <c r="E133" i="2" s="1"/>
  <c r="F133" i="2" s="1"/>
  <c r="D776" i="2" a="1"/>
  <c r="D776" i="2" s="1"/>
  <c r="E776" i="2" s="1" a="1"/>
  <c r="E776" i="2" s="1"/>
  <c r="F776" i="2" s="1"/>
  <c r="D332" i="2" a="1"/>
  <c r="D332" i="2" s="1"/>
  <c r="E332" i="2" s="1" a="1"/>
  <c r="E332" i="2" s="1"/>
  <c r="D176" i="2" a="1"/>
  <c r="D176" i="2" s="1"/>
  <c r="E176" i="2" s="1" a="1"/>
  <c r="E176" i="2" s="1"/>
  <c r="F176" i="2" s="1"/>
  <c r="F49" i="21" l="1"/>
  <c r="F436" i="2"/>
  <c r="F585" i="2"/>
  <c r="F46" i="2"/>
  <c r="F332" i="2"/>
  <c r="F206" i="2"/>
  <c r="F684" i="2"/>
  <c r="F78" i="2"/>
  <c r="L78" i="1"/>
  <c r="L79" i="1"/>
  <c r="L80" i="1"/>
  <c r="L81" i="1"/>
  <c r="L82" i="1"/>
  <c r="L83" i="1"/>
  <c r="L84" i="1"/>
  <c r="L85" i="1"/>
  <c r="L86" i="1"/>
  <c r="L87" i="1"/>
  <c r="L88" i="1"/>
  <c r="L89" i="1"/>
  <c r="L90" i="1"/>
  <c r="L91" i="1"/>
  <c r="L92" i="1"/>
  <c r="L45" i="1"/>
  <c r="L46" i="1"/>
  <c r="L47" i="1"/>
  <c r="L48" i="1"/>
  <c r="L49" i="1"/>
  <c r="L50" i="1"/>
  <c r="L51" i="1"/>
  <c r="L13" i="1"/>
  <c r="L14" i="1"/>
  <c r="L15" i="1"/>
  <c r="L16" i="1"/>
  <c r="L17" i="1"/>
  <c r="L18" i="1"/>
  <c r="L19" i="1"/>
  <c r="L20" i="1"/>
  <c r="L21" i="1"/>
  <c r="L22" i="1"/>
  <c r="L23" i="1"/>
  <c r="L24" i="1"/>
  <c r="L25" i="1"/>
  <c r="L26" i="1"/>
  <c r="L27" i="1"/>
  <c r="L28" i="1"/>
  <c r="L29" i="1"/>
  <c r="L30" i="1"/>
  <c r="L31" i="1"/>
  <c r="L32" i="1"/>
  <c r="I13" i="2"/>
  <c r="G13" i="2"/>
  <c r="H13" i="2"/>
  <c r="C13" i="2"/>
  <c r="D13" i="2" s="1" a="1"/>
  <c r="D13" i="2" s="1"/>
  <c r="E13" i="2" s="1" a="1"/>
  <c r="E13" i="2" s="1"/>
  <c r="F13" i="2" s="1"/>
  <c r="B13" i="2"/>
  <c r="K13" i="2"/>
  <c r="L12" i="1"/>
  <c r="L33" i="1"/>
  <c r="L34" i="1"/>
  <c r="L35" i="1"/>
  <c r="L36" i="1"/>
  <c r="L37" i="1"/>
  <c r="L38" i="1"/>
  <c r="L39" i="1"/>
  <c r="L40" i="1"/>
  <c r="L41" i="1"/>
  <c r="L42" i="1"/>
  <c r="L43" i="1"/>
  <c r="L44" i="1"/>
  <c r="L52" i="1"/>
  <c r="L53" i="1"/>
  <c r="L54" i="1"/>
  <c r="L55" i="1"/>
  <c r="L56" i="1"/>
  <c r="L57" i="1"/>
  <c r="L58" i="1"/>
  <c r="L59" i="1"/>
  <c r="L60" i="1"/>
  <c r="L61" i="1"/>
  <c r="L62" i="1"/>
  <c r="L63" i="1"/>
  <c r="L64" i="1"/>
  <c r="L65" i="1"/>
  <c r="L66" i="1"/>
  <c r="L67" i="1"/>
  <c r="L68" i="1"/>
  <c r="L69" i="1"/>
  <c r="L70" i="1"/>
  <c r="L71" i="1"/>
  <c r="L72" i="1"/>
  <c r="L73" i="1"/>
  <c r="L74" i="1"/>
  <c r="L75" i="1"/>
  <c r="L76" i="1"/>
  <c r="L77" i="1"/>
  <c r="L93" i="1"/>
  <c r="L94" i="1"/>
  <c r="L95" i="1"/>
  <c r="L96" i="1"/>
  <c r="L97" i="1"/>
  <c r="L98" i="1"/>
  <c r="L99" i="1"/>
  <c r="L100" i="1"/>
  <c r="L101" i="1"/>
  <c r="L102" i="1"/>
  <c r="L103" i="1"/>
  <c r="L104" i="1"/>
  <c r="L105" i="1"/>
  <c r="L106" i="1"/>
  <c r="L107" i="1"/>
  <c r="L108" i="1"/>
  <c r="L109" i="1"/>
  <c r="L110" i="1"/>
  <c r="L111" i="1"/>
  <c r="L112" i="1"/>
  <c r="L113" i="1"/>
  <c r="L114" i="1"/>
  <c r="L115" i="1"/>
  <c r="L116" i="1"/>
  <c r="L117" i="1"/>
  <c r="L118" i="1"/>
  <c r="L119" i="1"/>
  <c r="L120" i="1"/>
  <c r="L121" i="1"/>
  <c r="L122" i="1"/>
  <c r="L123" i="1"/>
  <c r="L124" i="1"/>
  <c r="L125" i="1"/>
  <c r="L126" i="1"/>
  <c r="L127" i="1"/>
  <c r="L128" i="1"/>
  <c r="L129" i="1"/>
  <c r="L130" i="1"/>
  <c r="L131" i="1"/>
  <c r="L132" i="1"/>
  <c r="L133" i="1"/>
  <c r="L134" i="1"/>
  <c r="L135" i="1"/>
  <c r="L136" i="1"/>
  <c r="L137" i="1"/>
  <c r="L138" i="1"/>
  <c r="L139" i="1"/>
  <c r="L140" i="1"/>
  <c r="L141" i="1"/>
  <c r="L142" i="1"/>
  <c r="L143" i="1"/>
  <c r="L144" i="1"/>
  <c r="L145" i="1"/>
  <c r="L146" i="1"/>
  <c r="L147" i="1"/>
  <c r="L148" i="1"/>
  <c r="L149" i="1"/>
  <c r="L150" i="1"/>
  <c r="L151" i="1"/>
  <c r="L152" i="1"/>
  <c r="L153" i="1"/>
  <c r="L154" i="1"/>
  <c r="L155" i="1"/>
  <c r="L156" i="1"/>
  <c r="L157" i="1"/>
  <c r="L158" i="1"/>
  <c r="L159" i="1"/>
  <c r="L160" i="1"/>
  <c r="L161" i="1"/>
  <c r="L162" i="1"/>
  <c r="L163" i="1"/>
  <c r="L164" i="1"/>
  <c r="L165" i="1"/>
  <c r="L166" i="1"/>
  <c r="L167" i="1"/>
  <c r="L168" i="1"/>
  <c r="L169" i="1"/>
  <c r="L170" i="1"/>
  <c r="L171" i="1"/>
  <c r="L172" i="1"/>
  <c r="L173" i="1"/>
  <c r="L174" i="1"/>
  <c r="L175" i="1"/>
  <c r="L176" i="1"/>
  <c r="L177" i="1"/>
  <c r="L178" i="1"/>
  <c r="L179" i="1"/>
  <c r="L180" i="1"/>
  <c r="L181" i="1"/>
  <c r="L182" i="1"/>
  <c r="L183" i="1"/>
  <c r="L184" i="1"/>
  <c r="L185" i="1"/>
  <c r="L186" i="1"/>
  <c r="L187" i="1"/>
  <c r="L188" i="1"/>
  <c r="L189" i="1"/>
  <c r="L190" i="1"/>
  <c r="L191" i="1"/>
  <c r="L192" i="1"/>
  <c r="L193" i="1"/>
  <c r="L194" i="1"/>
  <c r="L195" i="1"/>
  <c r="L196" i="1"/>
  <c r="L197" i="1"/>
  <c r="L198" i="1"/>
  <c r="L199" i="1"/>
  <c r="L200" i="1"/>
  <c r="L201" i="1"/>
  <c r="L202" i="1"/>
  <c r="L203" i="1"/>
  <c r="L204" i="1"/>
  <c r="L205" i="1"/>
  <c r="L206" i="1"/>
  <c r="L207" i="1"/>
  <c r="L208" i="1"/>
  <c r="L209" i="1"/>
  <c r="L210" i="1"/>
  <c r="L211" i="1"/>
  <c r="L212" i="1"/>
  <c r="L213" i="1"/>
  <c r="L214" i="1"/>
  <c r="L215" i="1"/>
  <c r="L216" i="1"/>
  <c r="L217" i="1"/>
  <c r="L218" i="1"/>
  <c r="L219" i="1"/>
  <c r="L220" i="1"/>
  <c r="L221" i="1"/>
  <c r="L222" i="1"/>
  <c r="L223" i="1"/>
  <c r="L224" i="1"/>
  <c r="L225" i="1"/>
  <c r="L226" i="1"/>
  <c r="L227" i="1"/>
  <c r="L228" i="1"/>
  <c r="L229" i="1"/>
  <c r="L230" i="1"/>
  <c r="L231" i="1"/>
  <c r="L232" i="1"/>
  <c r="L233" i="1"/>
  <c r="L234" i="1"/>
  <c r="L235" i="1"/>
  <c r="L236" i="1"/>
  <c r="L237" i="1"/>
  <c r="L238" i="1"/>
  <c r="L239" i="1"/>
  <c r="L240" i="1"/>
  <c r="L241" i="1"/>
  <c r="L242" i="1"/>
  <c r="L243" i="1"/>
  <c r="L244" i="1"/>
  <c r="L245" i="1"/>
  <c r="L246" i="1"/>
  <c r="L247" i="1"/>
  <c r="L248" i="1"/>
  <c r="L249" i="1"/>
  <c r="L250" i="1"/>
  <c r="L251" i="1"/>
  <c r="L252" i="1"/>
  <c r="L253" i="1"/>
  <c r="L254" i="1"/>
  <c r="L255" i="1"/>
  <c r="L256" i="1"/>
  <c r="L257" i="1"/>
  <c r="L258" i="1"/>
  <c r="L259" i="1"/>
  <c r="L260" i="1"/>
  <c r="L261" i="1"/>
  <c r="L262" i="1"/>
  <c r="L263" i="1"/>
  <c r="L264" i="1"/>
  <c r="L265" i="1"/>
  <c r="L266" i="1"/>
  <c r="L267" i="1"/>
  <c r="L268" i="1"/>
  <c r="L269" i="1"/>
  <c r="L270" i="1"/>
  <c r="L271" i="1"/>
  <c r="L272" i="1"/>
  <c r="L273" i="1"/>
  <c r="L274" i="1"/>
  <c r="L275" i="1"/>
  <c r="L276" i="1"/>
  <c r="L277" i="1"/>
  <c r="L278" i="1"/>
  <c r="L279" i="1"/>
  <c r="L280" i="1"/>
  <c r="L281" i="1"/>
  <c r="L282" i="1"/>
  <c r="L283" i="1"/>
  <c r="L284" i="1"/>
  <c r="L285" i="1"/>
  <c r="L286" i="1"/>
  <c r="L287" i="1"/>
  <c r="L288" i="1"/>
  <c r="L289" i="1"/>
  <c r="L290" i="1"/>
  <c r="L291" i="1"/>
  <c r="L292" i="1"/>
  <c r="L293" i="1"/>
  <c r="L294" i="1"/>
  <c r="L295" i="1"/>
  <c r="L296" i="1"/>
  <c r="L297" i="1"/>
  <c r="L298" i="1"/>
  <c r="L299" i="1"/>
  <c r="L300" i="1"/>
  <c r="L301" i="1"/>
  <c r="L302" i="1"/>
  <c r="L303" i="1"/>
  <c r="L304" i="1"/>
  <c r="L305" i="1"/>
  <c r="L306" i="1"/>
  <c r="L307" i="1"/>
  <c r="L308" i="1"/>
  <c r="L309" i="1"/>
  <c r="L310" i="1"/>
  <c r="L311" i="1"/>
  <c r="L312" i="1"/>
  <c r="L313" i="1"/>
  <c r="L314" i="1"/>
  <c r="L315" i="1"/>
  <c r="L316" i="1"/>
  <c r="L317" i="1"/>
  <c r="L318" i="1"/>
  <c r="L319" i="1"/>
  <c r="L320" i="1"/>
  <c r="L321" i="1"/>
  <c r="L322" i="1"/>
  <c r="L323" i="1"/>
  <c r="L324" i="1"/>
  <c r="L325" i="1"/>
  <c r="L326" i="1"/>
  <c r="L327" i="1"/>
  <c r="L328" i="1"/>
  <c r="L329" i="1"/>
  <c r="L330" i="1"/>
  <c r="L331" i="1"/>
  <c r="L332" i="1"/>
  <c r="L333" i="1"/>
  <c r="L334" i="1"/>
  <c r="L335" i="1"/>
  <c r="L336" i="1"/>
  <c r="L337" i="1"/>
  <c r="L338" i="1"/>
  <c r="L339" i="1"/>
  <c r="L340" i="1"/>
  <c r="L341" i="1"/>
  <c r="L342" i="1"/>
  <c r="L343" i="1"/>
  <c r="L344" i="1"/>
  <c r="L345" i="1"/>
  <c r="L346" i="1"/>
  <c r="L347" i="1"/>
  <c r="L348" i="1"/>
  <c r="L349" i="1"/>
  <c r="L350" i="1"/>
  <c r="L351" i="1"/>
  <c r="L352" i="1"/>
  <c r="L353" i="1"/>
  <c r="L354" i="1"/>
  <c r="L355" i="1"/>
  <c r="L356" i="1"/>
  <c r="L357" i="1"/>
  <c r="L358" i="1"/>
  <c r="L359" i="1"/>
  <c r="L360" i="1"/>
  <c r="L361" i="1"/>
  <c r="L362" i="1"/>
  <c r="L363" i="1"/>
  <c r="L364" i="1"/>
  <c r="L365" i="1"/>
  <c r="L366" i="1"/>
  <c r="L367" i="1"/>
  <c r="L368" i="1"/>
  <c r="L369" i="1"/>
  <c r="L370" i="1"/>
  <c r="L371" i="1"/>
  <c r="L372" i="1"/>
  <c r="L373" i="1"/>
  <c r="L374" i="1"/>
  <c r="L375" i="1"/>
  <c r="L376" i="1"/>
  <c r="L377" i="1"/>
  <c r="L378" i="1"/>
  <c r="L379" i="1"/>
  <c r="L380" i="1"/>
  <c r="L381" i="1"/>
  <c r="L382" i="1"/>
  <c r="L383" i="1"/>
  <c r="L384" i="1"/>
  <c r="L385" i="1"/>
  <c r="L386" i="1"/>
  <c r="L387" i="1"/>
  <c r="L388" i="1"/>
  <c r="L389" i="1"/>
  <c r="L390" i="1"/>
  <c r="L391" i="1"/>
  <c r="L392" i="1"/>
  <c r="L393" i="1"/>
  <c r="L394" i="1"/>
  <c r="L395" i="1"/>
  <c r="L396" i="1"/>
  <c r="L397" i="1"/>
  <c r="L398" i="1"/>
  <c r="L399" i="1"/>
  <c r="L400" i="1"/>
  <c r="L401" i="1"/>
  <c r="L402" i="1"/>
  <c r="L403" i="1"/>
  <c r="L404" i="1"/>
  <c r="L405" i="1"/>
  <c r="L406" i="1"/>
  <c r="L407" i="1"/>
  <c r="L408" i="1"/>
  <c r="L409" i="1"/>
  <c r="L410" i="1"/>
  <c r="L411" i="1"/>
  <c r="L412" i="1"/>
  <c r="L413" i="1"/>
  <c r="L414" i="1"/>
  <c r="L415" i="1"/>
  <c r="L416" i="1"/>
  <c r="L417" i="1"/>
  <c r="L418" i="1"/>
  <c r="L419" i="1"/>
  <c r="L420" i="1"/>
  <c r="L421" i="1"/>
  <c r="L422" i="1"/>
  <c r="L423" i="1"/>
  <c r="L424" i="1"/>
  <c r="L425" i="1"/>
  <c r="L426" i="1"/>
  <c r="L427" i="1"/>
  <c r="L428" i="1"/>
  <c r="L429" i="1"/>
  <c r="L430" i="1"/>
  <c r="L431" i="1"/>
  <c r="L432" i="1"/>
  <c r="L433" i="1"/>
  <c r="L434" i="1"/>
  <c r="L435" i="1"/>
  <c r="L436" i="1"/>
  <c r="L437" i="1"/>
  <c r="L438" i="1"/>
  <c r="L439" i="1"/>
  <c r="L440" i="1"/>
  <c r="L441" i="1"/>
  <c r="L442" i="1"/>
  <c r="L443" i="1"/>
  <c r="L444" i="1"/>
  <c r="L445" i="1"/>
  <c r="L446" i="1"/>
  <c r="L447" i="1"/>
  <c r="L448" i="1"/>
  <c r="L449" i="1"/>
  <c r="L450" i="1"/>
  <c r="L451" i="1"/>
  <c r="L452" i="1"/>
  <c r="L453" i="1"/>
  <c r="L454" i="1"/>
  <c r="L455" i="1"/>
  <c r="L456" i="1"/>
  <c r="L457" i="1"/>
  <c r="L458" i="1"/>
  <c r="L459" i="1"/>
  <c r="L460" i="1"/>
  <c r="L461" i="1"/>
  <c r="L462" i="1"/>
  <c r="L463" i="1"/>
  <c r="L464" i="1"/>
  <c r="L465" i="1"/>
  <c r="L466" i="1"/>
  <c r="L467" i="1"/>
  <c r="L468" i="1"/>
  <c r="L469" i="1"/>
  <c r="L470" i="1"/>
  <c r="L471" i="1"/>
  <c r="L472" i="1"/>
  <c r="L473" i="1"/>
  <c r="L474" i="1"/>
  <c r="L475" i="1"/>
  <c r="L476" i="1"/>
  <c r="L477" i="1"/>
  <c r="L478" i="1"/>
  <c r="L479" i="1"/>
  <c r="L480" i="1"/>
  <c r="L481" i="1"/>
  <c r="L482" i="1"/>
  <c r="L483" i="1"/>
  <c r="L484" i="1"/>
  <c r="L485" i="1"/>
  <c r="L486" i="1"/>
  <c r="L487" i="1"/>
  <c r="L488" i="1"/>
  <c r="L489" i="1"/>
  <c r="L490" i="1"/>
  <c r="L491" i="1"/>
  <c r="L492" i="1"/>
  <c r="L493" i="1"/>
  <c r="L494" i="1"/>
  <c r="L495" i="1"/>
  <c r="L496" i="1"/>
  <c r="L497" i="1"/>
  <c r="L498" i="1"/>
  <c r="L499" i="1"/>
  <c r="L500" i="1"/>
  <c r="L501" i="1"/>
  <c r="L502" i="1"/>
  <c r="L503" i="1"/>
  <c r="L504" i="1"/>
  <c r="L505" i="1"/>
  <c r="L506" i="1"/>
  <c r="L507" i="1"/>
  <c r="L508" i="1"/>
  <c r="L509" i="1"/>
  <c r="L510" i="1"/>
  <c r="L511" i="1"/>
  <c r="L512" i="1"/>
  <c r="L513" i="1"/>
  <c r="L514" i="1"/>
  <c r="L515" i="1"/>
  <c r="L516" i="1"/>
  <c r="L517" i="1"/>
  <c r="L518" i="1"/>
  <c r="L519" i="1"/>
  <c r="L520" i="1"/>
  <c r="L521" i="1"/>
  <c r="L522" i="1"/>
  <c r="L523" i="1"/>
  <c r="L524" i="1"/>
  <c r="L525" i="1"/>
  <c r="L526" i="1"/>
  <c r="L527" i="1"/>
  <c r="L528" i="1"/>
  <c r="L529" i="1"/>
  <c r="L530" i="1"/>
  <c r="L531" i="1"/>
  <c r="L532" i="1"/>
  <c r="L533" i="1"/>
  <c r="L534" i="1"/>
  <c r="L535" i="1"/>
  <c r="L536" i="1"/>
  <c r="L537" i="1"/>
  <c r="L538" i="1"/>
  <c r="L539" i="1"/>
  <c r="L540" i="1"/>
  <c r="L541" i="1"/>
  <c r="L542" i="1"/>
  <c r="L543" i="1"/>
  <c r="L544" i="1"/>
  <c r="L545" i="1"/>
  <c r="L546" i="1"/>
  <c r="L547" i="1"/>
  <c r="L548" i="1"/>
  <c r="L549" i="1"/>
  <c r="L550" i="1"/>
  <c r="L551" i="1"/>
  <c r="L552" i="1"/>
  <c r="L553" i="1"/>
  <c r="L554" i="1"/>
  <c r="L555" i="1"/>
  <c r="L556" i="1"/>
  <c r="L557" i="1"/>
  <c r="L558" i="1"/>
  <c r="L559" i="1"/>
  <c r="L560" i="1"/>
  <c r="L561" i="1"/>
  <c r="L562" i="1"/>
  <c r="L563" i="1"/>
  <c r="L564" i="1"/>
  <c r="L565" i="1"/>
  <c r="L566" i="1"/>
  <c r="L567" i="1"/>
  <c r="L568" i="1"/>
  <c r="L569" i="1"/>
  <c r="L570" i="1"/>
  <c r="L571" i="1"/>
  <c r="L572" i="1"/>
  <c r="L573" i="1"/>
  <c r="L574" i="1"/>
  <c r="L575" i="1"/>
  <c r="L576" i="1"/>
  <c r="L577" i="1"/>
  <c r="L578" i="1"/>
  <c r="L579" i="1"/>
  <c r="L580" i="1"/>
  <c r="L581" i="1"/>
  <c r="L582" i="1"/>
  <c r="L583" i="1"/>
  <c r="L584" i="1"/>
  <c r="L585" i="1"/>
  <c r="L586" i="1"/>
  <c r="L587" i="1"/>
  <c r="L588" i="1"/>
  <c r="L589" i="1"/>
  <c r="L590" i="1"/>
  <c r="L591" i="1"/>
  <c r="L592" i="1"/>
  <c r="L593" i="1"/>
  <c r="L594" i="1"/>
  <c r="L595" i="1"/>
  <c r="L596" i="1"/>
  <c r="L597" i="1"/>
  <c r="L598" i="1"/>
  <c r="L599" i="1"/>
  <c r="L600" i="1"/>
  <c r="L601" i="1"/>
  <c r="L602" i="1"/>
  <c r="L603" i="1"/>
  <c r="L604" i="1"/>
  <c r="L605" i="1"/>
  <c r="L606" i="1"/>
  <c r="L607" i="1"/>
  <c r="L608" i="1"/>
  <c r="L609" i="1"/>
  <c r="L610" i="1"/>
  <c r="L611" i="1"/>
  <c r="L612" i="1"/>
  <c r="L613" i="1"/>
  <c r="L614" i="1"/>
  <c r="L615" i="1"/>
  <c r="L616" i="1"/>
  <c r="L617" i="1"/>
  <c r="L618" i="1"/>
  <c r="L619" i="1"/>
  <c r="L620" i="1"/>
  <c r="L621" i="1"/>
  <c r="L622" i="1"/>
  <c r="L623" i="1"/>
  <c r="L624" i="1"/>
  <c r="L625" i="1"/>
  <c r="L626" i="1"/>
  <c r="L627" i="1"/>
  <c r="L628" i="1"/>
  <c r="L629" i="1"/>
  <c r="L630" i="1"/>
  <c r="L631" i="1"/>
  <c r="L632" i="1"/>
  <c r="L633" i="1"/>
  <c r="L634" i="1"/>
  <c r="L635" i="1"/>
  <c r="L636" i="1"/>
  <c r="L637" i="1"/>
  <c r="L638" i="1"/>
  <c r="L639" i="1"/>
  <c r="L640" i="1"/>
  <c r="L641" i="1"/>
  <c r="L642" i="1"/>
  <c r="L643" i="1"/>
  <c r="L644" i="1"/>
  <c r="L645" i="1"/>
  <c r="L646" i="1"/>
  <c r="L647" i="1"/>
  <c r="L648" i="1"/>
  <c r="L649" i="1"/>
  <c r="L650" i="1"/>
  <c r="L651" i="1"/>
  <c r="L652" i="1"/>
  <c r="L653" i="1"/>
  <c r="L654" i="1"/>
  <c r="L655" i="1"/>
  <c r="L656" i="1"/>
  <c r="L657" i="1"/>
  <c r="L658" i="1"/>
  <c r="L659" i="1"/>
  <c r="L660" i="1"/>
  <c r="L661" i="1"/>
  <c r="L662" i="1"/>
  <c r="L663" i="1"/>
  <c r="L664" i="1"/>
  <c r="L665" i="1"/>
  <c r="L666" i="1"/>
  <c r="L667" i="1"/>
  <c r="L668" i="1"/>
  <c r="L669" i="1"/>
  <c r="L670" i="1"/>
  <c r="L671" i="1"/>
  <c r="L672" i="1"/>
  <c r="L673" i="1"/>
  <c r="L674" i="1"/>
  <c r="L675" i="1"/>
  <c r="L676" i="1"/>
  <c r="L677" i="1"/>
  <c r="L678" i="1"/>
  <c r="L679" i="1"/>
  <c r="L680" i="1"/>
  <c r="L681" i="1"/>
  <c r="L682" i="1"/>
  <c r="L683" i="1"/>
  <c r="L684" i="1"/>
  <c r="L685" i="1"/>
  <c r="L686" i="1"/>
  <c r="L687" i="1"/>
  <c r="L688" i="1"/>
  <c r="L689" i="1"/>
  <c r="L690" i="1"/>
  <c r="L691" i="1"/>
  <c r="L692" i="1"/>
  <c r="L693" i="1"/>
  <c r="L694" i="1"/>
  <c r="L695" i="1"/>
  <c r="L696" i="1"/>
  <c r="L697" i="1"/>
  <c r="L698" i="1"/>
  <c r="L699" i="1"/>
  <c r="L700" i="1"/>
  <c r="L701" i="1"/>
  <c r="L702" i="1"/>
  <c r="L703" i="1"/>
  <c r="L704" i="1"/>
  <c r="L705" i="1"/>
  <c r="L706" i="1"/>
  <c r="L707" i="1"/>
  <c r="L708" i="1"/>
  <c r="L709" i="1"/>
  <c r="L710" i="1"/>
  <c r="L711" i="1"/>
  <c r="L712" i="1"/>
  <c r="L713" i="1"/>
  <c r="L714" i="1"/>
  <c r="L715" i="1"/>
  <c r="L716" i="1"/>
  <c r="L717" i="1"/>
  <c r="L718" i="1"/>
  <c r="L719" i="1"/>
  <c r="L720" i="1"/>
  <c r="L721" i="1"/>
  <c r="L722" i="1"/>
  <c r="L723" i="1"/>
  <c r="L724" i="1"/>
  <c r="L725" i="1"/>
  <c r="L726" i="1"/>
  <c r="L727" i="1"/>
  <c r="L728" i="1"/>
  <c r="L729" i="1"/>
  <c r="L730" i="1"/>
  <c r="L731" i="1"/>
  <c r="L732" i="1"/>
  <c r="L733" i="1"/>
  <c r="L734" i="1"/>
  <c r="L735" i="1"/>
  <c r="L736" i="1"/>
  <c r="L737" i="1"/>
  <c r="L738" i="1"/>
  <c r="L739" i="1"/>
  <c r="L740" i="1"/>
  <c r="L741" i="1"/>
  <c r="L742" i="1"/>
  <c r="L743" i="1"/>
  <c r="L744" i="1"/>
  <c r="L745" i="1"/>
  <c r="L746" i="1"/>
  <c r="L747" i="1"/>
  <c r="L748" i="1"/>
  <c r="L749" i="1"/>
  <c r="L750" i="1"/>
  <c r="L751" i="1"/>
  <c r="L752" i="1"/>
  <c r="L753" i="1"/>
  <c r="L754" i="1"/>
  <c r="L755" i="1"/>
  <c r="L756" i="1"/>
  <c r="L757" i="1"/>
  <c r="L758" i="1"/>
  <c r="L759" i="1"/>
  <c r="L760" i="1"/>
  <c r="L761" i="1"/>
  <c r="L762" i="1"/>
  <c r="L763" i="1"/>
  <c r="L764" i="1"/>
  <c r="L765" i="1"/>
  <c r="L766" i="1"/>
  <c r="L767" i="1"/>
  <c r="L768" i="1"/>
  <c r="L769" i="1"/>
  <c r="L770" i="1"/>
  <c r="L771" i="1"/>
  <c r="L772" i="1"/>
  <c r="L773" i="1"/>
  <c r="L774" i="1"/>
  <c r="L775" i="1"/>
  <c r="L776" i="1"/>
  <c r="L777" i="1"/>
  <c r="L778" i="1"/>
  <c r="L779" i="1"/>
  <c r="L780" i="1"/>
  <c r="L781" i="1"/>
  <c r="L782" i="1"/>
  <c r="L783" i="1"/>
  <c r="L784" i="1"/>
  <c r="L785" i="1"/>
  <c r="L786" i="1"/>
  <c r="L787" i="1"/>
  <c r="L788" i="1"/>
  <c r="L789" i="1"/>
  <c r="L790" i="1"/>
  <c r="L791" i="1"/>
  <c r="L792" i="1"/>
  <c r="L793" i="1"/>
  <c r="L794" i="1"/>
  <c r="L795" i="1"/>
  <c r="L796" i="1"/>
  <c r="L797" i="1"/>
  <c r="L798" i="1"/>
  <c r="L799" i="1"/>
  <c r="L800" i="1"/>
  <c r="L801" i="1"/>
  <c r="L802" i="1"/>
  <c r="L803" i="1"/>
  <c r="L804" i="1"/>
  <c r="L805" i="1"/>
  <c r="L806" i="1"/>
  <c r="L807" i="1"/>
  <c r="L808" i="1"/>
  <c r="L809" i="1"/>
  <c r="L810" i="1"/>
  <c r="L811" i="1"/>
  <c r="L812" i="1"/>
  <c r="L813" i="1"/>
  <c r="L814" i="1"/>
  <c r="L815" i="1"/>
  <c r="L816" i="1"/>
  <c r="L817" i="1"/>
  <c r="L818" i="1"/>
  <c r="L819" i="1"/>
  <c r="L820" i="1"/>
  <c r="L821" i="1"/>
  <c r="L822" i="1"/>
  <c r="L823" i="1"/>
  <c r="L824" i="1"/>
  <c r="L825" i="1"/>
  <c r="L826" i="1"/>
  <c r="L827" i="1"/>
  <c r="L828" i="1"/>
  <c r="L829" i="1"/>
  <c r="L830" i="1"/>
  <c r="L831" i="1"/>
  <c r="L832" i="1"/>
  <c r="L833" i="1"/>
  <c r="L834" i="1"/>
  <c r="L835" i="1"/>
  <c r="L836" i="1"/>
  <c r="L837" i="1"/>
  <c r="L838" i="1"/>
  <c r="L839" i="1"/>
  <c r="L840" i="1"/>
  <c r="L841" i="1"/>
  <c r="L842" i="1"/>
  <c r="L843" i="1"/>
  <c r="L844" i="1"/>
  <c r="L845" i="1"/>
  <c r="L846" i="1"/>
  <c r="L847" i="1"/>
  <c r="L848" i="1"/>
  <c r="L849" i="1"/>
  <c r="L850" i="1"/>
  <c r="L851" i="1"/>
  <c r="L852" i="1"/>
  <c r="L853" i="1"/>
  <c r="L854" i="1"/>
  <c r="L855" i="1"/>
  <c r="L856" i="1"/>
  <c r="L857" i="1"/>
  <c r="L858" i="1"/>
  <c r="L859" i="1"/>
  <c r="L860" i="1"/>
  <c r="L861" i="1"/>
  <c r="L862" i="1"/>
  <c r="L863" i="1"/>
  <c r="L864" i="1"/>
  <c r="L865" i="1"/>
  <c r="L866" i="1"/>
  <c r="L867" i="1"/>
  <c r="L868" i="1"/>
  <c r="L869" i="1"/>
  <c r="L870" i="1"/>
  <c r="L871" i="1"/>
  <c r="L872" i="1"/>
  <c r="L873" i="1"/>
  <c r="L874" i="1"/>
  <c r="L875" i="1"/>
  <c r="L876" i="1"/>
  <c r="L877" i="1"/>
  <c r="I13" i="1" l="1"/>
  <c r="L13" i="2" s="1"/>
  <c r="L877" i="2" l="1"/>
  <c r="D472" i="2" l="1" a="1"/>
  <c r="D472" i="2" s="1"/>
  <c r="E472" i="2" s="1" a="1"/>
  <c r="E472" i="2" s="1"/>
  <c r="F472" i="2"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Leahy</author>
    <author>Joanne Ballesty</author>
  </authors>
  <commentList>
    <comment ref="B11" authorId="0" shapeId="0" xr:uid="{AB6EEF7C-1E76-41C1-8EBD-854436B760D5}">
      <text>
        <r>
          <rPr>
            <sz val="8"/>
            <color rgb="FF000000"/>
            <rFont val="Tahoma"/>
            <family val="2"/>
          </rPr>
          <t>Ingredients are classified by category, which is used in the Recipe Costings sheets to restrict the dropdown list of ingredients</t>
        </r>
      </text>
    </comment>
    <comment ref="C11" authorId="1" shapeId="0" xr:uid="{8559126B-1C17-447A-962E-5A6160DF70D6}">
      <text>
        <r>
          <rPr>
            <sz val="8"/>
            <color indexed="81"/>
            <rFont val="Tahoma"/>
            <family val="2"/>
          </rPr>
          <t xml:space="preserve">Within the Ingredient Categories, all ingredients are further separated into different types. 
If you select the arrow beside "Type" you can select the ingredient type you want and filter to show only those ingredients.
(e.g. Fruit which may be available both fresh and frozen can be displayed in this manner)
</t>
        </r>
      </text>
    </comment>
    <comment ref="D11" authorId="1" shapeId="0" xr:uid="{4E55A3BA-31E6-4FC5-A50A-43153B0AEA5F}">
      <text>
        <r>
          <rPr>
            <sz val="8"/>
            <color indexed="81"/>
            <rFont val="Tahoma"/>
            <family val="2"/>
          </rPr>
          <t>This is the ingredient which was purchased &amp; used in the recipes</t>
        </r>
      </text>
    </comment>
    <comment ref="E11" authorId="1" shapeId="0" xr:uid="{51CDF6B3-FF93-45AA-9BA2-86EDFDC9B1BE}">
      <text>
        <r>
          <rPr>
            <sz val="8"/>
            <color indexed="81"/>
            <rFont val="Tahoma"/>
            <family val="2"/>
          </rPr>
          <t>This is the unit used in the recipe. 
This can be less than the unit you purchase. 
i.e. you may use g in a recipe but purchase a kg of the item</t>
        </r>
      </text>
    </comment>
    <comment ref="F11" authorId="1" shapeId="0" xr:uid="{2A4238F6-A3E8-423A-9C82-EFAA1A11E794}">
      <text>
        <r>
          <rPr>
            <sz val="8"/>
            <color indexed="81"/>
            <rFont val="Tahoma"/>
            <family val="2"/>
          </rPr>
          <t>The amount of the ingredient which you purchase. 
The unit you use is the "Purchasing Unit" listed in the next column</t>
        </r>
      </text>
    </comment>
    <comment ref="G11" authorId="1" shapeId="0" xr:uid="{EB451ACA-93AB-474A-85EB-FF0A3E4BFC6F}">
      <text>
        <r>
          <rPr>
            <sz val="8"/>
            <color indexed="81"/>
            <rFont val="Tahoma"/>
            <family val="2"/>
          </rPr>
          <t>The unit in which you purchase an item.
Note that both "Purchasing Unit" and "Recipe Unit" are used as input in the templates, so please select corresponding units in both columns</t>
        </r>
      </text>
    </comment>
    <comment ref="H11" authorId="1" shapeId="0" xr:uid="{E653F442-41D0-4F7F-8A0A-CF74C3E1B46A}">
      <text>
        <r>
          <rPr>
            <sz val="8"/>
            <color indexed="81"/>
            <rFont val="Tahoma"/>
            <family val="2"/>
          </rPr>
          <t xml:space="preserve">How much you paid for the ingredients </t>
        </r>
      </text>
    </comment>
    <comment ref="J11" authorId="1" shapeId="0" xr:uid="{949DCBB2-0443-417B-BB07-21C2D71E6487}">
      <text>
        <r>
          <rPr>
            <sz val="8"/>
            <color indexed="81"/>
            <rFont val="Tahoma"/>
            <family val="2"/>
          </rPr>
          <t xml:space="preserve">Eg 16 jumbo sausages per kg: The value 16 is specified here.
This value will be ignored without an </t>
        </r>
        <r>
          <rPr>
            <b/>
            <sz val="8"/>
            <color indexed="81"/>
            <rFont val="Tahoma"/>
            <family val="2"/>
          </rPr>
          <t>Item Name</t>
        </r>
        <r>
          <rPr>
            <sz val="8"/>
            <color indexed="81"/>
            <rFont val="Tahoma"/>
            <family val="2"/>
          </rPr>
          <t xml:space="preserve"> value</t>
        </r>
      </text>
    </comment>
    <comment ref="K11" authorId="1" shapeId="0" xr:uid="{41E2233C-812A-45CD-891D-21FF8FF2192E}">
      <text>
        <r>
          <rPr>
            <sz val="8"/>
            <color indexed="81"/>
            <rFont val="Tahoma"/>
            <family val="2"/>
          </rPr>
          <t>Creates a new division of the purchasing unit.
Eg. Black Pudding is served in Slices, so "Slices" is specified here
This overides the purchasing unit and is shown in the template instead.</t>
        </r>
      </text>
    </comment>
    <comment ref="G47" authorId="0" shapeId="0" xr:uid="{82F9E5FB-DE18-442D-A05F-86BB69936B79}">
      <text>
        <r>
          <rPr>
            <b/>
            <sz val="8"/>
            <color indexed="81"/>
            <rFont val="Tahoma"/>
            <family val="2"/>
          </rPr>
          <t xml:space="preserve">Assume 18 slices per cake of soda bread.
</t>
        </r>
        <r>
          <rPr>
            <sz val="8"/>
            <color indexed="81"/>
            <rFont val="Tahoma"/>
            <family val="2"/>
          </rPr>
          <t xml:space="preserve">
</t>
        </r>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2">
    <metadataType name="XLDAPR" minSupportedVersion="120000" copy="1" pasteAll="1" pasteValues="1" merge="1" splitFirst="1" rowColShift="1" clearFormats="1" clearComments="1" assign="1" coerce="1" cellMeta="1"/>
    <metadataType name="XLRICHVALUE" minSupportedVersion="120000" copy="1" pasteAll="1" pasteValues="1" merge="1" splitFirst="1" rowColShift="1" clearFormats="1" clearComments="1" assign="1" coerce="1"/>
  </metadataTypes>
  <futureMetadata name="XLDAPR" count="1">
    <bk>
      <extLst>
        <ext uri="{bdbb8cdc-fa1e-496e-a857-3c3f30c029c3}">
          <xda:dynamicArrayProperties fDynamic="1" fCollapsed="0"/>
        </ext>
      </extLst>
    </bk>
  </futureMetadata>
  <futureMetadata name="XLRICHVALUE" count="1">
    <bk>
      <extLst>
        <ext uri="{3e2802c4-a4d2-4d8b-9148-e3be6c30e623}">
          <xlrd:rvb i="0"/>
        </ext>
      </extLst>
    </bk>
  </futureMetadata>
  <cellMetadata count="1">
    <bk>
      <rc t="1" v="0"/>
    </bk>
  </cellMetadata>
  <valueMetadata count="1">
    <bk>
      <rc t="2" v="0"/>
    </bk>
  </valueMetadata>
</metadata>
</file>

<file path=xl/sharedStrings.xml><?xml version="1.0" encoding="utf-8"?>
<sst xmlns="http://schemas.openxmlformats.org/spreadsheetml/2006/main" count="1808" uniqueCount="370">
  <si>
    <t>Create My Own</t>
  </si>
  <si>
    <t>Other Information</t>
  </si>
  <si>
    <t>Ingredients Price List</t>
  </si>
  <si>
    <t>Vat Rate used for Costing calculations</t>
  </si>
  <si>
    <t>Wastage Default</t>
  </si>
  <si>
    <t>This sheet contains a complete list of ingredients. You may modify the purchasing details, add ingredients within the categories provided, or add your own ingredients at the bottom of the table. Please read the column meanings carefully, to ensure best results.</t>
  </si>
  <si>
    <t>Best Practice Gross Profit</t>
  </si>
  <si>
    <t>Click here to see what the columns mean or select the cells with the red triangle on the table</t>
  </si>
  <si>
    <t>Gross Profit Default</t>
  </si>
  <si>
    <t>Selling Price/Markup Default</t>
  </si>
  <si>
    <t>Additional rows have been included in this file to allow you to insert your own ingredients.</t>
  </si>
  <si>
    <t>Click here for help in displaying or hiding these rows.</t>
  </si>
  <si>
    <t>Ingredient</t>
  </si>
  <si>
    <t>Recipe</t>
  </si>
  <si>
    <t xml:space="preserve">Purchasing </t>
  </si>
  <si>
    <t>Unit</t>
  </si>
  <si>
    <t>Items per Purchasing Unit</t>
  </si>
  <si>
    <t>Alcohol</t>
  </si>
  <si>
    <t>Category</t>
  </si>
  <si>
    <t>Type</t>
  </si>
  <si>
    <t>Name</t>
  </si>
  <si>
    <t>Amt</t>
  </si>
  <si>
    <t>Price</t>
  </si>
  <si>
    <t>Number of Items</t>
  </si>
  <si>
    <t>Item Name</t>
  </si>
  <si>
    <t>Beverages &amp; Juices</t>
  </si>
  <si>
    <t>Biscuits</t>
  </si>
  <si>
    <t xml:space="preserve">Conversion Tables: </t>
  </si>
  <si>
    <t>Breads</t>
  </si>
  <si>
    <t>Bread</t>
  </si>
  <si>
    <t>Dairy, Eggs &amp; Cheeses</t>
  </si>
  <si>
    <t>Capers</t>
  </si>
  <si>
    <t>Fish</t>
  </si>
  <si>
    <t>Cereals</t>
  </si>
  <si>
    <t>Juice</t>
  </si>
  <si>
    <t>Apple Juice</t>
  </si>
  <si>
    <t>ml</t>
  </si>
  <si>
    <t>Convert from common measurements to weights/volumes appropriate to costings</t>
  </si>
  <si>
    <t>Freezer Items</t>
  </si>
  <si>
    <t>Cheese</t>
  </si>
  <si>
    <t>litre</t>
  </si>
  <si>
    <t>Fresh Fruit &amp; Veg</t>
  </si>
  <si>
    <t>Chocolate</t>
  </si>
  <si>
    <t>Solids</t>
  </si>
  <si>
    <t>Liquids</t>
  </si>
  <si>
    <t>Jams &amp; Preserves</t>
  </si>
  <si>
    <t>Coffee</t>
  </si>
  <si>
    <t>Common Recipe Measurement</t>
  </si>
  <si>
    <t>Metric Measurement Quantity</t>
  </si>
  <si>
    <t>Meat</t>
  </si>
  <si>
    <t>g</t>
  </si>
  <si>
    <t>Miscellaneous/Other</t>
  </si>
  <si>
    <t>Custard</t>
  </si>
  <si>
    <t>Orange Juice</t>
  </si>
  <si>
    <t>kg</t>
  </si>
  <si>
    <t>Nuts, Seeds, Oils &amp; Dried Fruit</t>
  </si>
  <si>
    <t>Dairy</t>
  </si>
  <si>
    <t>Pastries &amp; Biscuits</t>
  </si>
  <si>
    <t>Dried Fruit</t>
  </si>
  <si>
    <t>tsp</t>
  </si>
  <si>
    <t>Poultry &amp; Game</t>
  </si>
  <si>
    <t>Eggs</t>
  </si>
  <si>
    <t>tblsp</t>
  </si>
  <si>
    <t>tbsp</t>
  </si>
  <si>
    <t>Sauces &amp; Marinades</t>
  </si>
  <si>
    <t>Exotic</t>
  </si>
  <si>
    <t>pinch</t>
  </si>
  <si>
    <t>glass / bottle</t>
  </si>
  <si>
    <t>Use metric measurement eg.750ml for bottle wine</t>
  </si>
  <si>
    <t>Seasonings, Herbs &amp; Spices</t>
  </si>
  <si>
    <t>slice</t>
  </si>
  <si>
    <t>Stocks</t>
  </si>
  <si>
    <t>Flavouring</t>
  </si>
  <si>
    <t>sprig (thyme)</t>
  </si>
  <si>
    <t>Store Cupboard Ingredients</t>
  </si>
  <si>
    <t>Flour</t>
  </si>
  <si>
    <t>loaf</t>
  </si>
  <si>
    <t>My Own Ingredients</t>
  </si>
  <si>
    <t>Fruit</t>
  </si>
  <si>
    <t>500ml stock</t>
  </si>
  <si>
    <t>Gelatine</t>
  </si>
  <si>
    <t>1ml sauce</t>
  </si>
  <si>
    <t>Herbs</t>
  </si>
  <si>
    <t>clove (garlic)</t>
  </si>
  <si>
    <t>Honey</t>
  </si>
  <si>
    <t>Jam</t>
  </si>
  <si>
    <t>Bacon/Ham</t>
  </si>
  <si>
    <t>Beef</t>
  </si>
  <si>
    <t>Nuts</t>
  </si>
  <si>
    <t>Oatmeal</t>
  </si>
  <si>
    <t>Oil</t>
  </si>
  <si>
    <t>Pasta</t>
  </si>
  <si>
    <t>Allowed Recipe Units</t>
  </si>
  <si>
    <t>Allowed Purchasing Units</t>
  </si>
  <si>
    <t>Pastries</t>
  </si>
  <si>
    <t>Potato</t>
  </si>
  <si>
    <t>Poultry</t>
  </si>
  <si>
    <t>Raising Agent</t>
  </si>
  <si>
    <t>Rice</t>
  </si>
  <si>
    <t>Salad</t>
  </si>
  <si>
    <t>each</t>
  </si>
  <si>
    <t>Sauce/dressing</t>
  </si>
  <si>
    <t>head</t>
  </si>
  <si>
    <t>Seasoning</t>
  </si>
  <si>
    <t>leaf</t>
  </si>
  <si>
    <t>Seeds</t>
  </si>
  <si>
    <t>pan</t>
  </si>
  <si>
    <t>Snacks</t>
  </si>
  <si>
    <t>slices</t>
  </si>
  <si>
    <t>Spices</t>
  </si>
  <si>
    <t>Stock</t>
  </si>
  <si>
    <t>Sugar</t>
  </si>
  <si>
    <t>Syrup</t>
  </si>
  <si>
    <t>Treacle</t>
  </si>
  <si>
    <t>Vegetables</t>
  </si>
  <si>
    <t>Lamb</t>
  </si>
  <si>
    <t>Vinegar</t>
  </si>
  <si>
    <t>Yoghurt</t>
  </si>
  <si>
    <t>Oatmeal/Porridge</t>
  </si>
  <si>
    <t>Other</t>
  </si>
  <si>
    <t>Pastry</t>
  </si>
  <si>
    <t>Pork</t>
  </si>
  <si>
    <t>Pudding</t>
  </si>
  <si>
    <t>Rashers</t>
  </si>
  <si>
    <t>Sausages</t>
  </si>
  <si>
    <t>Cheese - Cheddar Cheese</t>
  </si>
  <si>
    <t>Tinned Food</t>
  </si>
  <si>
    <t>Cheese - Emmental Cheese</t>
  </si>
  <si>
    <t>Cheese - Parmesan Cheese</t>
  </si>
  <si>
    <t>Butter</t>
  </si>
  <si>
    <t>Butter Portions</t>
  </si>
  <si>
    <t>Buttermilk</t>
  </si>
  <si>
    <t>Cream</t>
  </si>
  <si>
    <t>Milk</t>
  </si>
  <si>
    <t>Sour Cream</t>
  </si>
  <si>
    <t>Eggs - Large Free Range</t>
  </si>
  <si>
    <t>Yoghurt - Greek Style</t>
  </si>
  <si>
    <t>Mixed Berries - Frozen</t>
  </si>
  <si>
    <t>Apple</t>
  </si>
  <si>
    <t>Avocado</t>
  </si>
  <si>
    <t>Banana</t>
  </si>
  <si>
    <t>Banana (Organic)</t>
  </si>
  <si>
    <t>Blackberries</t>
  </si>
  <si>
    <t>Blueberries</t>
  </si>
  <si>
    <t>Grapefruit - Yellow</t>
  </si>
  <si>
    <t>Lemon</t>
  </si>
  <si>
    <t>Mango</t>
  </si>
  <si>
    <t>Melon - Honeydew</t>
  </si>
  <si>
    <t>Oranges</t>
  </si>
  <si>
    <t>Pears</t>
  </si>
  <si>
    <t>Pineapple</t>
  </si>
  <si>
    <t>Plums</t>
  </si>
  <si>
    <t>Raspberries - Fresh</t>
  </si>
  <si>
    <t>Satsumas</t>
  </si>
  <si>
    <t>Potatoes</t>
  </si>
  <si>
    <t>Celery</t>
  </si>
  <si>
    <t>Cucumber</t>
  </si>
  <si>
    <t>Garlic</t>
  </si>
  <si>
    <t>Bacon - Streaky Bacon</t>
  </si>
  <si>
    <t>Pudding - Black Pudding</t>
  </si>
  <si>
    <t>Sausages - Jumbo</t>
  </si>
  <si>
    <t>Dark Chocolate 70%</t>
  </si>
  <si>
    <t>Sunflower Oil</t>
  </si>
  <si>
    <t>Vegetable Oil</t>
  </si>
  <si>
    <t>Virgin Olive Oil</t>
  </si>
  <si>
    <t>Croissants</t>
  </si>
  <si>
    <t>French Dressing</t>
  </si>
  <si>
    <t>Mayonnaise</t>
  </si>
  <si>
    <t>Parsley</t>
  </si>
  <si>
    <t>Rocket</t>
  </si>
  <si>
    <t>Tarragon</t>
  </si>
  <si>
    <t>Ground Cinnamon</t>
  </si>
  <si>
    <t>Nutmeg</t>
  </si>
  <si>
    <t>The above Table has been separated into a number of columns:</t>
  </si>
  <si>
    <t>Ingredient Category</t>
  </si>
  <si>
    <t>Ingredient Name</t>
  </si>
  <si>
    <t>Ingredient Type</t>
  </si>
  <si>
    <t xml:space="preserve">All ingredients are sorted by type to identify them according to the family they belong. If you select the arrow beside "Type" you can select the range of ingredient types or families and if you select one type it will filter the table or list to show only those ingredients e.g. Fruit, Vegetables, Dairy, Seasoning, Meat, Fish etc. This is helpful when you are entering prices from your supplier invoices such as your Butcher, Fruit and Veg Supplier, Fish Monger, Dairy delivery etc. </t>
  </si>
  <si>
    <t>Recipe Unit</t>
  </si>
  <si>
    <t>Purchasing Amount</t>
  </si>
  <si>
    <t>Purchasing Unit</t>
  </si>
  <si>
    <t>Purchasing Price</t>
  </si>
  <si>
    <t>How much you paid for the ingredients you bought – this should include any VAT paid.</t>
  </si>
  <si>
    <r>
      <t xml:space="preserve">Examples of use: 
</t>
    </r>
    <r>
      <rPr>
        <sz val="10"/>
        <rFont val="Arial"/>
        <family val="2"/>
      </rPr>
      <t>The entry for Pudding - Black displays 25 slices, indicating that there are 25 x 40g slices of pudding per Purchasing unit (Kg).
The entry for Sausages - Regular displays 16 each, indicating that there are 16 jumbo sausages per Purchasing Unit (Kg).</t>
    </r>
  </si>
  <si>
    <t>Stock Sheet</t>
  </si>
  <si>
    <t>Vat Rate used for costing Calculations</t>
  </si>
  <si>
    <t>This sheet contains a complete list of ingredients.
You may enter stock amounts in the green coloured columns, and the corresponding stock values will be calculated
Data in areas coloured in pale yellow may not be altered.  This data mirrors what is defined in the Ingredients Price List. 
Therefore, if a new ingredient is to be added, or if a change in Purchasing Units, Amount or Purchasing Price is required, 
such changes must be made in the Ingredients Price List.</t>
  </si>
  <si>
    <t>Amount</t>
  </si>
  <si>
    <t>Value</t>
  </si>
  <si>
    <t xml:space="preserve"> </t>
  </si>
  <si>
    <t>Total Stock Value</t>
  </si>
  <si>
    <t>This reflects the amount of the ingredient which you purchase, for example if you are buying milk…. Do you buy it in 1 or 2 litre amounts ( the unit you use is the "Purchasing Unit" listed in the next column).
The toolkit copies this information for you.</t>
  </si>
  <si>
    <t>Purchasing Unit is the unit you purchase the ingredient in i.e. litre, KG, Pan (for bread etc.).
The Toolkit copies this information from the Ingredients Price List for you.</t>
  </si>
  <si>
    <t>How much you paid for the ingredients you bought – including VAT paid. 
The Toolkit copies this information for you.</t>
  </si>
  <si>
    <t xml:space="preserve">Closing Stock Amount
</t>
  </si>
  <si>
    <t>Closing Stock Unit</t>
  </si>
  <si>
    <t>Stock Value</t>
  </si>
  <si>
    <t>This column calculates the value, in Euro, of your Closing Stock.</t>
  </si>
  <si>
    <t>Hiding Ingredients that you do not use</t>
  </si>
  <si>
    <t>First you will need to display the Row and Column Headers on the Worksheet:</t>
  </si>
  <si>
    <t>The Column Headers A,B,C etc and Row Headers 1,2,3 etc will now be visible in your Excel window.</t>
  </si>
  <si>
    <t xml:space="preserve">Scroll down to the ingredients that you want to hide.  </t>
  </si>
  <si>
    <t xml:space="preserve">Check that the quantities listed are correct. </t>
  </si>
  <si>
    <t xml:space="preserve">Select the rows by clicking on the first row to be hidden, and holding down the left mouse button, drag the cursor down to the last row to be hidden.  </t>
  </si>
  <si>
    <t xml:space="preserve">You can select a number of row ranges by holding down the Ctrl key 
(bottom left of keyboard), and left clicking on the next row to be hidden, 
then dragging the cursor down as before.  </t>
  </si>
  <si>
    <t>Hide the selected rows by right clicking within the selected range, and selecting Hide from the dropdown menu.</t>
  </si>
  <si>
    <t>You can repeat this process as often as necessary.</t>
  </si>
  <si>
    <t>Displaying Hidden Ingredients</t>
  </si>
  <si>
    <t>To display rows that you have previously hidden,</t>
  </si>
  <si>
    <t xml:space="preserve">select the row above and below the hidden rows </t>
  </si>
  <si>
    <t xml:space="preserve">Note: This will display all rows between the selected rows, </t>
  </si>
  <si>
    <t>including any space left for added ingredients.</t>
  </si>
  <si>
    <t>&lt;Dish Name&gt;</t>
  </si>
  <si>
    <t>Portion Yield</t>
  </si>
  <si>
    <t>What is the cost of creating this dish?</t>
  </si>
  <si>
    <t>Quantity</t>
  </si>
  <si>
    <t>Ingredients</t>
  </si>
  <si>
    <t>Unit
Price</t>
  </si>
  <si>
    <t>Cost for
Recipe</t>
  </si>
  <si>
    <t>Cost of Recipe</t>
  </si>
  <si>
    <t xml:space="preserve">Wastage @ </t>
  </si>
  <si>
    <t>Total food cost</t>
  </si>
  <si>
    <t>Cost per portion</t>
  </si>
  <si>
    <t>If the values above are incorrect click on this link to update them in the Ingredients Price List</t>
  </si>
  <si>
    <t>Calculate your Gross Profit (GP)</t>
  </si>
  <si>
    <t>Please enter your proposed Selling Price
(incl VAT)</t>
  </si>
  <si>
    <t xml:space="preserve">Food Cost per portion </t>
  </si>
  <si>
    <t>Gross Profit Margin</t>
  </si>
  <si>
    <t xml:space="preserve">Best practice for calculating Gross Profit </t>
  </si>
  <si>
    <t>Determine your Selling Price/ Markup</t>
  </si>
  <si>
    <t>Target Gross Profit %</t>
  </si>
  <si>
    <t>Cost Price %</t>
  </si>
  <si>
    <t>Cost  Price Per Portion</t>
  </si>
  <si>
    <t>Net Selling Price</t>
  </si>
  <si>
    <t>Vat</t>
  </si>
  <si>
    <t>Gross Selling price inc VAT</t>
  </si>
  <si>
    <t xml:space="preserve">Coffee </t>
  </si>
  <si>
    <t>Cold press juices</t>
  </si>
  <si>
    <t>Grapefruit Juice</t>
  </si>
  <si>
    <t xml:space="preserve">House made cordial </t>
  </si>
  <si>
    <t xml:space="preserve">Kombuchas </t>
  </si>
  <si>
    <t>Cheese -  Cashel Blue Cheese</t>
  </si>
  <si>
    <t>Cheese - Cooleeny</t>
  </si>
  <si>
    <t>Cheese - Durrus</t>
  </si>
  <si>
    <t>Cheese - Ricotta</t>
  </si>
  <si>
    <t>Cheese - Tipperary Blue</t>
  </si>
  <si>
    <t>Eggs- Yolks</t>
  </si>
  <si>
    <t>Yoghurt - Natural</t>
  </si>
  <si>
    <t>Yoghurt - Velvet Cloud</t>
  </si>
  <si>
    <t>Yoghurt - Blueberry pots 140g</t>
  </si>
  <si>
    <t>Yoghurt - Raspberry pots 140g</t>
  </si>
  <si>
    <t>Yoghurt - Strawberry pots</t>
  </si>
  <si>
    <t xml:space="preserve">Kefir </t>
  </si>
  <si>
    <t>Tofu</t>
  </si>
  <si>
    <t>Soy</t>
  </si>
  <si>
    <t>Kippers</t>
  </si>
  <si>
    <t>Smoked Salmon</t>
  </si>
  <si>
    <t>Ummera Smoked Salmon</t>
  </si>
  <si>
    <t>Apple compote (house made)</t>
  </si>
  <si>
    <t>Butternut Squash</t>
  </si>
  <si>
    <t>Kale</t>
  </si>
  <si>
    <t>Mushrooms Flat Cap</t>
  </si>
  <si>
    <t>Mushrooms Wild</t>
  </si>
  <si>
    <t>Onions -spanish</t>
  </si>
  <si>
    <t>Spinach- baby</t>
  </si>
  <si>
    <t>Sweet potatoes</t>
  </si>
  <si>
    <t>Swiss chard</t>
  </si>
  <si>
    <t>Tomatoes- vine</t>
  </si>
  <si>
    <t>Pear Compote (House made)</t>
  </si>
  <si>
    <t>Raspberry jam</t>
  </si>
  <si>
    <t>Strawberry jam</t>
  </si>
  <si>
    <t>Orange Marmalade</t>
  </si>
  <si>
    <t>Back rashers</t>
  </si>
  <si>
    <t>Bacon - Streaky Bacon smoked</t>
  </si>
  <si>
    <t>Sausages - Breakfast 8's</t>
  </si>
  <si>
    <t>Mortadella</t>
  </si>
  <si>
    <t>Parma ham</t>
  </si>
  <si>
    <t>Prosciutto</t>
  </si>
  <si>
    <t>Salami</t>
  </si>
  <si>
    <t>Ham</t>
  </si>
  <si>
    <t>Cured Meats</t>
  </si>
  <si>
    <t>Gammon</t>
  </si>
  <si>
    <t>Cereal Portion Pack 45g</t>
  </si>
  <si>
    <t>Bottle 250ml</t>
  </si>
  <si>
    <t>Bottle Lid 250ml</t>
  </si>
  <si>
    <t>Jar 7-8oz</t>
  </si>
  <si>
    <t>Jar 7-8oz lid</t>
  </si>
  <si>
    <t>Square pulp 750ml compostable</t>
  </si>
  <si>
    <t>Square pulp 750ml lid (PET)</t>
  </si>
  <si>
    <t>Coffee cups 12oz</t>
  </si>
  <si>
    <t>Coffee cups 12oz lids</t>
  </si>
  <si>
    <t xml:space="preserve">Knife biodegradable </t>
  </si>
  <si>
    <t xml:space="preserve">Fork biodegradable </t>
  </si>
  <si>
    <t xml:space="preserve">Spoon biodegradable </t>
  </si>
  <si>
    <t>Compostable napkin</t>
  </si>
  <si>
    <t>Brown paper carrier bag (recycled)</t>
  </si>
  <si>
    <t>Soy milk</t>
  </si>
  <si>
    <t>Acai powder</t>
  </si>
  <si>
    <t>Almond Milk</t>
  </si>
  <si>
    <t>Oat Milk</t>
  </si>
  <si>
    <t>Coconut milk</t>
  </si>
  <si>
    <t>Coconut water</t>
  </si>
  <si>
    <t>Irish oat muesli</t>
  </si>
  <si>
    <t>Irish oat nutty granola</t>
  </si>
  <si>
    <t>Tahini</t>
  </si>
  <si>
    <t>Vanilla extract</t>
  </si>
  <si>
    <t>Water</t>
  </si>
  <si>
    <t>Glass</t>
  </si>
  <si>
    <t>Salad container</t>
  </si>
  <si>
    <t>Health foods</t>
  </si>
  <si>
    <t>Bag</t>
  </si>
  <si>
    <t>Cutlery</t>
  </si>
  <si>
    <t>Hot Cups</t>
  </si>
  <si>
    <t>Napkins</t>
  </si>
  <si>
    <t>Almonds- flaked</t>
  </si>
  <si>
    <t>Almonds-whole</t>
  </si>
  <si>
    <t>Cashew</t>
  </si>
  <si>
    <t xml:space="preserve">Coconut  </t>
  </si>
  <si>
    <t>Walnuts</t>
  </si>
  <si>
    <t>Pumpkin Seeds</t>
  </si>
  <si>
    <t>Sunflower Seeds</t>
  </si>
  <si>
    <t>Cranberries</t>
  </si>
  <si>
    <t>Danish</t>
  </si>
  <si>
    <t>Pain au raisin</t>
  </si>
  <si>
    <t>Carrot and walnut muffin</t>
  </si>
  <si>
    <t>Mustard</t>
  </si>
  <si>
    <t>Cumin</t>
  </si>
  <si>
    <t>Pink salt</t>
  </si>
  <si>
    <t>Smoked Paprika</t>
  </si>
  <si>
    <t>Chilli</t>
  </si>
  <si>
    <t>Cannellini Beans</t>
  </si>
  <si>
    <t>Corn flour</t>
  </si>
  <si>
    <t>Plain flour</t>
  </si>
  <si>
    <t>Caster sugar</t>
  </si>
  <si>
    <t>Golden syrup</t>
  </si>
  <si>
    <t>Oats</t>
  </si>
  <si>
    <t>Chickpea flour</t>
  </si>
  <si>
    <t>Baking powder</t>
  </si>
  <si>
    <t>Pulses</t>
  </si>
  <si>
    <t>Stock Details
Closing Stock</t>
  </si>
  <si>
    <t>Ingredient 
Category</t>
  </si>
  <si>
    <t>Ingredient 
Name</t>
  </si>
  <si>
    <t>Brioche</t>
  </si>
  <si>
    <t>Bagel</t>
  </si>
  <si>
    <t>Sourdough</t>
  </si>
  <si>
    <t>Wraps</t>
  </si>
  <si>
    <t>Tortilla wraps</t>
  </si>
  <si>
    <t>Any</t>
  </si>
  <si>
    <t>All</t>
  </si>
  <si>
    <t>Cheese - Gubbeen Cheese</t>
  </si>
  <si>
    <t>Chorizo- Gubbeen</t>
  </si>
  <si>
    <t>Salami - Gubbeen</t>
  </si>
  <si>
    <t>Back rashers smoked</t>
  </si>
  <si>
    <t>Pudding - Inch House Black Pudding</t>
  </si>
  <si>
    <t>Pudding - Inch House White Pudding</t>
  </si>
  <si>
    <t>Pudding - White Pudding</t>
  </si>
  <si>
    <t>Pain au Chocolat</t>
  </si>
  <si>
    <t>This is an ingredient which was purchased &amp; used in the recipes. The toolkit copies this information from the Ingredients Price List. You must add any new Ingredients in the Ingredients Price List before it can be used in stock control here.</t>
  </si>
  <si>
    <t>5 - DRIVING LEAN - PURCHASING, PRODUCTION &amp; SUSTAINABILITY</t>
  </si>
  <si>
    <r>
      <t xml:space="preserve">The Ingredient Category allows ingredients to be grouped, making it easier to find ingredients for use in the </t>
    </r>
    <r>
      <rPr>
        <b/>
        <sz val="11"/>
        <rFont val="Calibri"/>
        <family val="2"/>
        <scheme val="minor"/>
      </rPr>
      <t>Create My Own Templates</t>
    </r>
    <r>
      <rPr>
        <sz val="11"/>
        <rFont val="Calibri"/>
        <family val="2"/>
        <scheme val="minor"/>
      </rPr>
      <t>.</t>
    </r>
  </si>
  <si>
    <t>This is the amount of the ingredient that you have in stock at the closing of your stock monitoring period.</t>
  </si>
  <si>
    <t>This is the Purchasing Unit which you used in the Ingredients Price List.  The toolkit copies that information for you.</t>
  </si>
  <si>
    <t>and select Unhide from the dropdown menu.</t>
  </si>
  <si>
    <t>This reflects the amount of the ingredient which you purchase, for example if you are buying milk…. Do you buy it in 1 or 2 litre amounts ( the unit you use is the "Purchasing Unit" listed in the next column).</t>
  </si>
  <si>
    <t>(Hiding rows will not remove the contents from calculations).</t>
  </si>
  <si>
    <t>The Ingredient Category allows ingredients to be grouped, making it easier to find ingredients for use in the Create My Own Templates.
It is possible to define additional ingredients under each Ingredient Category, or at the end of the list, under My Own Ingredients, according to your preference.</t>
  </si>
  <si>
    <t xml:space="preserve">The units in the recipes are usually less than the quantities in which you will purchase the ingredients. This allows an easy conversion between the two.  This reflects the unit of measurement used in the recipe (for the purpose of the toolkit’s automatic conversion of your purchasing units, to match the recipe units).
In personalising your recipe costings you are required to input your purchasing data for the next three columns.
</t>
  </si>
  <si>
    <r>
      <t xml:space="preserve">Purchasing Unit is the unit you purchase the ingredient in i.e. litre, KG, Pan (for bread etc.). You can select the unit of purchase by placing the cursor over the cell and selecting from the drop down menu available.
</t>
    </r>
    <r>
      <rPr>
        <i/>
        <sz val="10"/>
        <rFont val="Arial"/>
        <family val="2"/>
      </rPr>
      <t>Note:</t>
    </r>
    <r>
      <rPr>
        <sz val="11"/>
        <rFont val="Calibri"/>
        <family val="2"/>
        <scheme val="minor"/>
      </rPr>
      <t xml:space="preserve"> Recipe Unit &amp; Purchasing Unit must match: i.e. if you use g in the Recipe Unit you must use either g or kg in the purchasing unit.</t>
    </r>
  </si>
  <si>
    <r>
      <t xml:space="preserve">These two columns identify common recipe units for ingredients, so that an alternative specification can be given in the costings. The columns indicate the </t>
    </r>
    <r>
      <rPr>
        <b/>
        <sz val="10"/>
        <rFont val="Arial"/>
        <family val="2"/>
      </rPr>
      <t>Number</t>
    </r>
    <r>
      <rPr>
        <sz val="10"/>
        <rFont val="Arial"/>
        <family val="2"/>
      </rPr>
      <t xml:space="preserve"> of </t>
    </r>
    <r>
      <rPr>
        <b/>
        <sz val="10"/>
        <rFont val="Arial"/>
        <family val="2"/>
      </rPr>
      <t>Items</t>
    </r>
    <r>
      <rPr>
        <sz val="10"/>
        <rFont val="Arial"/>
        <family val="2"/>
      </rPr>
      <t xml:space="preserve"> per purchasing unit. For ingredients for which this is available, e.g. Sausages, you can specify</t>
    </r>
    <r>
      <rPr>
        <b/>
        <sz val="10"/>
        <rFont val="Arial"/>
        <family val="2"/>
      </rPr>
      <t xml:space="preserve"> 2 sausages</t>
    </r>
    <r>
      <rPr>
        <sz val="10"/>
        <rFont val="Arial"/>
        <family val="2"/>
      </rPr>
      <t xml:space="preserve"> in a breakfast recipe, rather than specifying 60g (30g/sausage).
If you define an ingredient under "My own ingredients", or under any of the other available categories, a value for "Items per Purchase Unit" will not be used unless a unit or "each" is entered under "Item Name" for the ingredient.
</t>
    </r>
    <r>
      <rPr>
        <i/>
        <sz val="10"/>
        <rFont val="Arial"/>
        <family val="2"/>
      </rPr>
      <t>When used, this overrides the  Recipe Unit</t>
    </r>
    <r>
      <rPr>
        <sz val="10"/>
        <rFont val="Arial"/>
        <family val="2"/>
      </rPr>
      <t>.</t>
    </r>
  </si>
  <si>
    <t>This is an ingredient which was purchased &amp; used in the recipes.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</si>
</sst>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8" formatCode="&quot;€&quot;#,##0.00;[Red]\-&quot;€&quot;#,##0.00"/>
    <numFmt numFmtId="164" formatCode="0.0%"/>
    <numFmt numFmtId="165" formatCode="&quot;€&quot;#,##0.00"/>
    <numFmt numFmtId="166" formatCode="#,##0.000"/>
  </numFmts>
  <fonts count="48" x14ac:knownFonts="1">
    <font>
      <sz val="11"/>
      <color theme="1"/>
      <name val="Calibri"/>
      <family val="2"/>
      <scheme val="minor"/>
    </font>
    <font>
      <u/>
      <sz val="11"/>
      <color theme="10"/>
      <name val="Calibri"/>
      <family val="2"/>
      <scheme val="minor"/>
    </font>
    <font>
      <b/>
      <sz val="18"/>
      <color indexed="57"/>
      <name val="Arial"/>
      <family val="2"/>
    </font>
    <font>
      <u/>
      <sz val="10"/>
      <color indexed="8"/>
      <name val="Arial"/>
      <family val="2"/>
    </font>
    <font>
      <sz val="10"/>
      <name val="Arial"/>
      <family val="2"/>
    </font>
    <font>
      <b/>
      <sz val="9"/>
      <name val="Arial"/>
      <family val="2"/>
    </font>
    <font>
      <sz val="9"/>
      <name val="Arial"/>
      <family val="2"/>
    </font>
    <font>
      <sz val="9"/>
      <name val="Verdana"/>
      <family val="2"/>
    </font>
    <font>
      <b/>
      <sz val="10"/>
      <name val="Arial"/>
      <family val="2"/>
    </font>
    <font>
      <b/>
      <sz val="12"/>
      <name val="Arial"/>
      <family val="2"/>
    </font>
    <font>
      <sz val="10"/>
      <color indexed="10"/>
      <name val="Arial"/>
      <family val="2"/>
    </font>
    <font>
      <i/>
      <sz val="10"/>
      <name val="Arial"/>
      <family val="2"/>
    </font>
    <font>
      <sz val="8"/>
      <color indexed="81"/>
      <name val="Tahoma"/>
      <family val="2"/>
    </font>
    <font>
      <b/>
      <sz val="8"/>
      <color indexed="81"/>
      <name val="Tahoma"/>
      <family val="2"/>
    </font>
    <font>
      <sz val="10"/>
      <color indexed="26"/>
      <name val="Arial"/>
      <family val="2"/>
    </font>
    <font>
      <b/>
      <sz val="22"/>
      <color indexed="57"/>
      <name val="Arial"/>
      <family val="2"/>
    </font>
    <font>
      <b/>
      <u/>
      <sz val="17"/>
      <color indexed="58"/>
      <name val="Arial"/>
      <family val="2"/>
    </font>
    <font>
      <sz val="10"/>
      <color indexed="13"/>
      <name val="Arial"/>
      <family val="2"/>
    </font>
    <font>
      <sz val="10"/>
      <name val="Verdana"/>
      <family val="2"/>
    </font>
    <font>
      <b/>
      <sz val="10"/>
      <color indexed="17"/>
      <name val="Arial"/>
      <family val="2"/>
    </font>
    <font>
      <u/>
      <sz val="10"/>
      <color indexed="58"/>
      <name val="Arial"/>
      <family val="2"/>
    </font>
    <font>
      <b/>
      <u/>
      <sz val="18"/>
      <color indexed="58"/>
      <name val="Arial"/>
      <family val="2"/>
    </font>
    <font>
      <sz val="18"/>
      <name val="Arial"/>
      <family val="2"/>
    </font>
    <font>
      <b/>
      <sz val="18"/>
      <name val="Arial"/>
      <family val="2"/>
    </font>
    <font>
      <sz val="11"/>
      <name val="Calibri"/>
      <family val="2"/>
      <scheme val="minor"/>
    </font>
    <font>
      <b/>
      <sz val="16"/>
      <name val="Arial"/>
      <family val="2"/>
    </font>
    <font>
      <sz val="14"/>
      <name val="Arial"/>
      <family val="2"/>
    </font>
    <font>
      <u/>
      <sz val="11"/>
      <name val="Calibri"/>
      <family val="2"/>
      <scheme val="minor"/>
    </font>
    <font>
      <sz val="11"/>
      <color theme="0"/>
      <name val="Calibri"/>
      <family val="2"/>
      <scheme val="minor"/>
    </font>
    <font>
      <sz val="10"/>
      <color theme="0"/>
      <name val="Arial"/>
      <family val="2"/>
    </font>
    <font>
      <sz val="9"/>
      <color theme="0"/>
      <name val="Arial"/>
      <family val="2"/>
    </font>
    <font>
      <b/>
      <sz val="14"/>
      <name val="Calibri"/>
      <family val="2"/>
      <scheme val="minor"/>
    </font>
    <font>
      <b/>
      <sz val="18"/>
      <color theme="0"/>
      <name val="Arial"/>
      <family val="2"/>
    </font>
    <font>
      <b/>
      <sz val="12"/>
      <color theme="0"/>
      <name val="Arial"/>
      <family val="2"/>
    </font>
    <font>
      <u/>
      <sz val="10"/>
      <color theme="0"/>
      <name val="Arial"/>
      <family val="2"/>
    </font>
    <font>
      <b/>
      <sz val="14"/>
      <color theme="0"/>
      <name val="Arial"/>
      <family val="2"/>
    </font>
    <font>
      <sz val="11"/>
      <name val="Arial"/>
      <family val="2"/>
    </font>
    <font>
      <b/>
      <sz val="10"/>
      <color theme="0"/>
      <name val="Arial"/>
      <family val="2"/>
    </font>
    <font>
      <b/>
      <sz val="9"/>
      <color theme="0"/>
      <name val="Arial"/>
      <family val="2"/>
    </font>
    <font>
      <sz val="8"/>
      <color rgb="FF000000"/>
      <name val="Tahoma"/>
      <family val="2"/>
    </font>
    <font>
      <sz val="9"/>
      <color theme="0"/>
      <name val="Calibri"/>
      <family val="2"/>
      <scheme val="minor"/>
    </font>
    <font>
      <sz val="9"/>
      <name val="Calibri"/>
      <family val="2"/>
      <scheme val="minor"/>
    </font>
    <font>
      <b/>
      <sz val="16"/>
      <color rgb="FF2D716F"/>
      <name val="Arial"/>
      <family val="2"/>
    </font>
    <font>
      <b/>
      <sz val="9"/>
      <color indexed="43"/>
      <name val="Arial"/>
      <family val="2"/>
    </font>
    <font>
      <b/>
      <sz val="10"/>
      <color theme="1"/>
      <name val="Arial"/>
      <family val="2"/>
    </font>
    <font>
      <sz val="10"/>
      <color theme="1"/>
      <name val="Arial"/>
      <family val="2"/>
    </font>
    <font>
      <b/>
      <sz val="12"/>
      <color indexed="58"/>
      <name val="Arial"/>
      <family val="2"/>
    </font>
    <font>
      <b/>
      <sz val="11"/>
      <name val="Calibri"/>
      <family val="2"/>
      <scheme val="minor"/>
    </font>
  </fonts>
  <fills count="9">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rgb="FF2D716F"/>
        <bgColor indexed="64"/>
      </patternFill>
    </fill>
    <fill>
      <patternFill patternType="solid">
        <fgColor rgb="FFE2DF82"/>
        <bgColor indexed="64"/>
      </patternFill>
    </fill>
    <fill>
      <patternFill patternType="solid">
        <fgColor rgb="FFEAE4D7"/>
        <bgColor indexed="64"/>
      </patternFill>
    </fill>
    <fill>
      <patternFill patternType="solid">
        <fgColor rgb="FFDCE7E6"/>
        <bgColor indexed="64"/>
      </patternFill>
    </fill>
    <fill>
      <patternFill patternType="solid">
        <fgColor rgb="FFECBF08"/>
        <bgColor indexed="64"/>
      </patternFill>
    </fill>
  </fills>
  <borders count="6">
    <border>
      <left/>
      <right/>
      <top/>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right/>
      <top style="thin">
        <color theme="0"/>
      </top>
      <bottom style="thin">
        <color theme="0"/>
      </bottom>
      <diagonal/>
    </border>
    <border>
      <left/>
      <right style="thin">
        <color theme="0"/>
      </right>
      <top/>
      <bottom/>
      <diagonal/>
    </border>
  </borders>
  <cellStyleXfs count="3">
    <xf numFmtId="0" fontId="0" fillId="0" borderId="0"/>
    <xf numFmtId="0" fontId="1" fillId="0" borderId="0" applyNumberFormat="0" applyFill="0" applyBorder="0" applyAlignment="0" applyProtection="0"/>
    <xf numFmtId="0" fontId="4" fillId="0" borderId="0" applyNumberFormat="0">
      <alignment vertical="top"/>
    </xf>
  </cellStyleXfs>
  <cellXfs count="361">
    <xf numFmtId="0" fontId="0" fillId="0" borderId="0" xfId="0"/>
    <xf numFmtId="0" fontId="4" fillId="2" borderId="0" xfId="0" applyFont="1" applyFill="1" applyAlignment="1">
      <alignment vertical="top"/>
    </xf>
    <xf numFmtId="0" fontId="8" fillId="2" borderId="0" xfId="0" applyFont="1" applyFill="1" applyAlignment="1">
      <alignment horizontal="left" vertical="top" wrapText="1" indent="1"/>
    </xf>
    <xf numFmtId="0" fontId="4" fillId="2" borderId="0" xfId="0" applyFont="1" applyFill="1" applyAlignment="1">
      <alignment vertical="top" wrapText="1"/>
    </xf>
    <xf numFmtId="0" fontId="4" fillId="2" borderId="0" xfId="0" applyFont="1" applyFill="1" applyAlignment="1">
      <alignment horizontal="center" vertical="top" wrapText="1"/>
    </xf>
    <xf numFmtId="0" fontId="24" fillId="2" borderId="0" xfId="0" applyFont="1" applyFill="1" applyAlignment="1">
      <alignment horizontal="center" vertical="top" wrapText="1"/>
    </xf>
    <xf numFmtId="0" fontId="24" fillId="2" borderId="0" xfId="0" applyFont="1" applyFill="1" applyAlignment="1">
      <alignment vertical="top" wrapText="1"/>
    </xf>
    <xf numFmtId="0" fontId="25" fillId="2" borderId="0" xfId="0" applyFont="1" applyFill="1" applyAlignment="1">
      <alignment vertical="center" wrapText="1"/>
    </xf>
    <xf numFmtId="0" fontId="26" fillId="0" borderId="0" xfId="0" applyFont="1" applyAlignment="1">
      <alignment wrapText="1"/>
    </xf>
    <xf numFmtId="0" fontId="4" fillId="2" borderId="0" xfId="2" applyFont="1" applyFill="1" applyAlignment="1">
      <alignment vertical="top" wrapText="1"/>
    </xf>
    <xf numFmtId="0" fontId="24" fillId="2" borderId="0" xfId="0" applyFont="1" applyFill="1" applyAlignment="1">
      <alignment vertical="top"/>
    </xf>
    <xf numFmtId="0" fontId="24" fillId="2" borderId="0" xfId="0" applyFont="1" applyFill="1" applyAlignment="1" applyProtection="1">
      <alignment horizontal="center" vertical="top" wrapText="1"/>
      <protection hidden="1"/>
    </xf>
    <xf numFmtId="0" fontId="24" fillId="2" borderId="0" xfId="0" applyFont="1" applyFill="1" applyAlignment="1">
      <alignment vertical="center" wrapText="1"/>
    </xf>
    <xf numFmtId="0" fontId="24" fillId="2" borderId="0" xfId="0" applyFont="1" applyFill="1" applyAlignment="1">
      <alignment vertical="center"/>
    </xf>
    <xf numFmtId="0" fontId="24" fillId="0" borderId="0" xfId="0" applyFont="1" applyAlignment="1">
      <alignment wrapText="1"/>
    </xf>
    <xf numFmtId="0" fontId="4" fillId="2" borderId="0" xfId="0" applyFont="1" applyFill="1" applyAlignment="1" applyProtection="1">
      <alignment vertical="top" wrapText="1"/>
      <protection hidden="1"/>
    </xf>
    <xf numFmtId="8" fontId="24" fillId="2" borderId="0" xfId="0" applyNumberFormat="1" applyFont="1" applyFill="1" applyAlignment="1">
      <alignment vertical="top" wrapText="1"/>
    </xf>
    <xf numFmtId="0" fontId="24" fillId="2" borderId="0" xfId="0" applyFont="1" applyFill="1" applyAlignment="1" applyProtection="1">
      <alignment vertical="top" wrapText="1"/>
      <protection hidden="1"/>
    </xf>
    <xf numFmtId="0" fontId="4" fillId="2" borderId="0" xfId="0" applyFont="1" applyFill="1" applyAlignment="1" applyProtection="1">
      <alignment vertical="top"/>
      <protection hidden="1"/>
    </xf>
    <xf numFmtId="166" fontId="24" fillId="2" borderId="0" xfId="0" applyNumberFormat="1" applyFont="1" applyFill="1" applyAlignment="1" applyProtection="1">
      <alignment vertical="top" wrapText="1"/>
      <protection hidden="1"/>
    </xf>
    <xf numFmtId="0" fontId="4" fillId="2" borderId="0" xfId="0" applyFont="1" applyFill="1" applyAlignment="1">
      <alignment horizontal="center" vertical="center" wrapText="1"/>
    </xf>
    <xf numFmtId="0" fontId="24" fillId="2" borderId="0" xfId="0" applyFont="1" applyFill="1" applyAlignment="1">
      <alignment horizontal="center" vertical="center" wrapText="1"/>
    </xf>
    <xf numFmtId="0" fontId="24" fillId="2" borderId="0" xfId="0" applyFont="1" applyFill="1" applyBorder="1" applyAlignment="1">
      <alignment vertical="top" wrapText="1"/>
    </xf>
    <xf numFmtId="0" fontId="4" fillId="2" borderId="0" xfId="0" applyFont="1" applyFill="1" applyBorder="1" applyAlignment="1" applyProtection="1">
      <alignment vertical="top"/>
      <protection hidden="1"/>
    </xf>
    <xf numFmtId="0" fontId="4" fillId="2" borderId="0" xfId="0" applyFont="1" applyFill="1" applyBorder="1" applyAlignment="1">
      <alignment vertical="top" wrapText="1"/>
    </xf>
    <xf numFmtId="0" fontId="24" fillId="0" borderId="0" xfId="0" applyFont="1"/>
    <xf numFmtId="0" fontId="24" fillId="2" borderId="0" xfId="0" applyFont="1" applyFill="1" applyAlignment="1" applyProtection="1">
      <alignment horizontal="left" vertical="top" wrapText="1"/>
      <protection hidden="1"/>
    </xf>
    <xf numFmtId="0" fontId="24" fillId="0" borderId="0" xfId="0" applyFont="1" applyAlignment="1">
      <alignment vertical="top" wrapText="1"/>
    </xf>
    <xf numFmtId="0" fontId="28" fillId="2" borderId="0" xfId="0" applyFont="1" applyFill="1" applyAlignment="1">
      <alignment horizontal="center" vertical="top" wrapText="1"/>
    </xf>
    <xf numFmtId="0" fontId="28" fillId="2" borderId="0" xfId="0" applyFont="1" applyFill="1" applyAlignment="1">
      <alignment vertical="top" wrapText="1"/>
    </xf>
    <xf numFmtId="0" fontId="29" fillId="2" borderId="0" xfId="0" applyFont="1" applyFill="1" applyAlignment="1">
      <alignment vertical="top"/>
    </xf>
    <xf numFmtId="0" fontId="29" fillId="2" borderId="0" xfId="0" applyFont="1" applyFill="1" applyAlignment="1">
      <alignment horizontal="center" vertical="top" wrapText="1"/>
    </xf>
    <xf numFmtId="0" fontId="28" fillId="2" borderId="0" xfId="0" applyFont="1" applyFill="1" applyAlignment="1">
      <alignment vertical="center" wrapText="1"/>
    </xf>
    <xf numFmtId="0" fontId="30" fillId="2" borderId="0" xfId="0" applyFont="1" applyFill="1" applyAlignment="1">
      <alignment vertical="top"/>
    </xf>
    <xf numFmtId="0" fontId="29" fillId="2" borderId="0" xfId="2" applyFont="1" applyFill="1" applyAlignment="1" applyProtection="1">
      <alignment horizontal="left" vertical="top" wrapText="1"/>
      <protection hidden="1"/>
    </xf>
    <xf numFmtId="9" fontId="29" fillId="2" borderId="0" xfId="2" applyNumberFormat="1" applyFont="1" applyFill="1" applyAlignment="1" applyProtection="1">
      <alignment vertical="top" wrapText="1"/>
      <protection hidden="1"/>
    </xf>
    <xf numFmtId="0" fontId="28" fillId="2" borderId="0" xfId="0" applyFont="1" applyFill="1" applyAlignment="1" applyProtection="1">
      <alignment horizontal="center" vertical="top" wrapText="1"/>
      <protection hidden="1"/>
    </xf>
    <xf numFmtId="0" fontId="24" fillId="2" borderId="0" xfId="0" applyFont="1" applyFill="1" applyBorder="1" applyAlignment="1">
      <alignment horizontal="center" vertical="top" wrapText="1"/>
    </xf>
    <xf numFmtId="0" fontId="4" fillId="2" borderId="0" xfId="0" applyFont="1" applyFill="1" applyBorder="1" applyAlignment="1">
      <alignment horizontal="center" vertical="top" wrapText="1"/>
    </xf>
    <xf numFmtId="0" fontId="4" fillId="3" borderId="0" xfId="0" applyFont="1" applyFill="1" applyAlignment="1">
      <alignment horizontal="left"/>
    </xf>
    <xf numFmtId="0" fontId="8" fillId="3" borderId="0" xfId="0" applyFont="1" applyFill="1" applyAlignment="1">
      <alignment horizontal="left"/>
    </xf>
    <xf numFmtId="0" fontId="4" fillId="3" borderId="0" xfId="0" applyFont="1" applyFill="1" applyAlignment="1">
      <alignment horizontal="left" wrapText="1"/>
    </xf>
    <xf numFmtId="0" fontId="24" fillId="4" borderId="0" xfId="0" applyFont="1" applyFill="1" applyAlignment="1">
      <alignment vertical="top" wrapText="1"/>
    </xf>
    <xf numFmtId="0" fontId="23" fillId="4" borderId="0" xfId="0" applyFont="1" applyFill="1" applyAlignment="1">
      <alignment horizontal="left" vertical="center" wrapText="1"/>
    </xf>
    <xf numFmtId="0" fontId="9" fillId="4" borderId="0" xfId="0" applyFont="1" applyFill="1" applyAlignment="1">
      <alignment horizontal="left" vertical="top" wrapText="1"/>
    </xf>
    <xf numFmtId="0" fontId="28" fillId="4" borderId="0" xfId="0" applyFont="1" applyFill="1" applyAlignment="1">
      <alignment vertical="top" wrapText="1"/>
    </xf>
    <xf numFmtId="0" fontId="32" fillId="4" borderId="0" xfId="0" applyFont="1" applyFill="1" applyAlignment="1">
      <alignment horizontal="left" vertical="center" wrapText="1"/>
    </xf>
    <xf numFmtId="0" fontId="29" fillId="4" borderId="0" xfId="0" applyFont="1" applyFill="1" applyAlignment="1">
      <alignment vertical="top"/>
    </xf>
    <xf numFmtId="0" fontId="33" fillId="4" borderId="0" xfId="0" applyFont="1" applyFill="1" applyAlignment="1">
      <alignment horizontal="left" vertical="top" wrapText="1"/>
    </xf>
    <xf numFmtId="0" fontId="34" fillId="4" borderId="0" xfId="1" applyFont="1" applyFill="1" applyAlignment="1" applyProtection="1">
      <alignment horizontal="right" vertical="center" wrapText="1"/>
    </xf>
    <xf numFmtId="0" fontId="38" fillId="4" borderId="1" xfId="0" applyFont="1" applyFill="1" applyBorder="1" applyAlignment="1">
      <alignment horizontal="left" vertical="center" wrapText="1"/>
    </xf>
    <xf numFmtId="0" fontId="30" fillId="4" borderId="1" xfId="0" applyFont="1" applyFill="1" applyBorder="1" applyAlignment="1">
      <alignment horizontal="center" vertical="center" wrapText="1"/>
    </xf>
    <xf numFmtId="0" fontId="38" fillId="4" borderId="1" xfId="0" applyFont="1" applyFill="1" applyBorder="1" applyAlignment="1">
      <alignment horizontal="left" vertical="center"/>
    </xf>
    <xf numFmtId="0" fontId="38" fillId="4" borderId="1" xfId="0" applyFont="1" applyFill="1" applyBorder="1" applyAlignment="1" applyProtection="1">
      <alignment horizontal="left" vertical="center" wrapText="1"/>
      <protection hidden="1"/>
    </xf>
    <xf numFmtId="0" fontId="38" fillId="4" borderId="1" xfId="0" applyFont="1" applyFill="1" applyBorder="1" applyAlignment="1" applyProtection="1">
      <alignment horizontal="left" vertical="center" wrapText="1"/>
      <protection locked="0"/>
    </xf>
    <xf numFmtId="0" fontId="38" fillId="4" borderId="1" xfId="0" applyFont="1" applyFill="1" applyBorder="1" applyAlignment="1" applyProtection="1">
      <alignment horizontal="center" vertical="center" wrapText="1"/>
      <protection locked="0"/>
    </xf>
    <xf numFmtId="0" fontId="30" fillId="4" borderId="1" xfId="0" applyFont="1" applyFill="1" applyBorder="1" applyAlignment="1" applyProtection="1">
      <alignment horizontal="center" vertical="center" wrapText="1"/>
      <protection locked="0"/>
    </xf>
    <xf numFmtId="165" fontId="38" fillId="4" borderId="1" xfId="0" applyNumberFormat="1" applyFont="1" applyFill="1" applyBorder="1" applyAlignment="1">
      <alignment horizontal="center" vertical="center" wrapText="1"/>
    </xf>
    <xf numFmtId="0" fontId="38" fillId="4" borderId="1" xfId="0" applyFont="1" applyFill="1" applyBorder="1" applyAlignment="1">
      <alignment horizontal="center" vertical="center" wrapText="1"/>
    </xf>
    <xf numFmtId="0" fontId="6" fillId="6" borderId="1" xfId="0" applyFont="1" applyFill="1" applyBorder="1" applyAlignment="1">
      <alignment vertical="center"/>
    </xf>
    <xf numFmtId="0" fontId="6" fillId="6" borderId="1" xfId="0" applyFont="1" applyFill="1" applyBorder="1" applyAlignment="1" applyProtection="1">
      <alignment horizontal="left" vertical="center" wrapText="1"/>
      <protection hidden="1"/>
    </xf>
    <xf numFmtId="0" fontId="6" fillId="7" borderId="1" xfId="0" applyFont="1" applyFill="1" applyBorder="1" applyAlignment="1">
      <alignment horizontal="left" vertical="center" wrapText="1"/>
    </xf>
    <xf numFmtId="0" fontId="7" fillId="7" borderId="1" xfId="0" applyFont="1" applyFill="1" applyBorder="1" applyAlignment="1" applyProtection="1">
      <alignment horizontal="right" vertical="center" wrapText="1"/>
      <protection locked="0"/>
    </xf>
    <xf numFmtId="8" fontId="7" fillId="7" borderId="1" xfId="0" applyNumberFormat="1" applyFont="1" applyFill="1" applyBorder="1" applyAlignment="1" applyProtection="1">
      <alignment horizontal="center" vertical="center" wrapText="1"/>
      <protection locked="0"/>
    </xf>
    <xf numFmtId="165" fontId="6" fillId="0" borderId="1" xfId="0" applyNumberFormat="1" applyFont="1" applyBorder="1" applyAlignment="1">
      <alignment horizontal="center" vertical="center" wrapText="1"/>
    </xf>
    <xf numFmtId="165" fontId="5" fillId="6" borderId="1" xfId="0" applyNumberFormat="1" applyFont="1" applyFill="1" applyBorder="1" applyAlignment="1">
      <alignment vertical="center" wrapText="1"/>
    </xf>
    <xf numFmtId="0" fontId="5" fillId="6" borderId="1" xfId="0" applyFont="1" applyFill="1" applyBorder="1" applyAlignment="1">
      <alignment horizontal="center" vertical="center" wrapText="1"/>
    </xf>
    <xf numFmtId="0" fontId="6" fillId="5" borderId="1" xfId="0" applyFont="1" applyFill="1" applyBorder="1" applyAlignment="1" applyProtection="1">
      <alignment horizontal="left" vertical="center" wrapText="1"/>
      <protection locked="0" hidden="1"/>
    </xf>
    <xf numFmtId="0" fontId="6" fillId="7" borderId="1" xfId="0" applyFont="1" applyFill="1" applyBorder="1" applyAlignment="1" applyProtection="1">
      <alignment horizontal="center" vertical="center" wrapText="1"/>
      <protection locked="0"/>
    </xf>
    <xf numFmtId="0" fontId="6" fillId="7" borderId="1" xfId="0" applyFont="1" applyFill="1" applyBorder="1" applyAlignment="1" applyProtection="1">
      <alignment horizontal="left" vertical="center" wrapText="1"/>
      <protection locked="0"/>
    </xf>
    <xf numFmtId="8" fontId="7" fillId="7" borderId="1" xfId="0" applyNumberFormat="1" applyFont="1" applyFill="1" applyBorder="1" applyAlignment="1" applyProtection="1">
      <alignment horizontal="right" vertical="center" wrapText="1"/>
      <protection locked="0"/>
    </xf>
    <xf numFmtId="165" fontId="6" fillId="0" borderId="1" xfId="0" applyNumberFormat="1" applyFont="1" applyBorder="1" applyAlignment="1">
      <alignment horizontal="right" vertical="center" wrapText="1"/>
    </xf>
    <xf numFmtId="3" fontId="6" fillId="6" borderId="1" xfId="0" applyNumberFormat="1" applyFont="1" applyFill="1" applyBorder="1" applyAlignment="1">
      <alignment horizontal="center" vertical="center" wrapText="1"/>
    </xf>
    <xf numFmtId="0" fontId="6" fillId="6" borderId="1" xfId="0" applyFont="1" applyFill="1" applyBorder="1" applyAlignment="1">
      <alignment horizontal="center" vertical="center" wrapText="1"/>
    </xf>
    <xf numFmtId="0" fontId="6" fillId="7" borderId="1" xfId="0" applyFont="1" applyFill="1" applyBorder="1" applyAlignment="1" applyProtection="1">
      <alignment horizontal="left" vertical="center" wrapText="1"/>
      <protection locked="0" hidden="1"/>
    </xf>
    <xf numFmtId="165" fontId="6" fillId="7" borderId="1" xfId="0" applyNumberFormat="1" applyFont="1" applyFill="1" applyBorder="1" applyAlignment="1">
      <alignment horizontal="right" vertical="center" wrapText="1"/>
    </xf>
    <xf numFmtId="3" fontId="6" fillId="7" borderId="1" xfId="0" applyNumberFormat="1" applyFont="1" applyFill="1" applyBorder="1" applyAlignment="1" applyProtection="1">
      <alignment horizontal="center" vertical="center" wrapText="1"/>
      <protection locked="0"/>
    </xf>
    <xf numFmtId="0" fontId="6" fillId="6" borderId="1" xfId="0" applyFont="1" applyFill="1" applyBorder="1" applyAlignment="1" applyProtection="1">
      <alignment vertical="center" wrapText="1"/>
      <protection hidden="1"/>
    </xf>
    <xf numFmtId="3" fontId="6" fillId="6" borderId="1" xfId="0" applyNumberFormat="1" applyFont="1" applyFill="1" applyBorder="1" applyAlignment="1" applyProtection="1">
      <alignment horizontal="center" vertical="center" wrapText="1"/>
      <protection hidden="1"/>
    </xf>
    <xf numFmtId="0" fontId="6" fillId="6" borderId="1" xfId="0" applyFont="1" applyFill="1" applyBorder="1" applyAlignment="1" applyProtection="1">
      <alignment horizontal="center" vertical="center" wrapText="1"/>
      <protection hidden="1"/>
    </xf>
    <xf numFmtId="0" fontId="7" fillId="7" borderId="1" xfId="0" applyFont="1" applyFill="1" applyBorder="1" applyAlignment="1" applyProtection="1">
      <alignment horizontal="right" vertical="center" wrapText="1"/>
      <protection locked="0" hidden="1"/>
    </xf>
    <xf numFmtId="8" fontId="7" fillId="7" borderId="1" xfId="0" applyNumberFormat="1" applyFont="1" applyFill="1" applyBorder="1" applyAlignment="1" applyProtection="1">
      <alignment horizontal="right" vertical="center" wrapText="1"/>
      <protection locked="0" hidden="1"/>
    </xf>
    <xf numFmtId="0" fontId="6" fillId="6" borderId="1" xfId="0" applyFont="1" applyFill="1" applyBorder="1" applyAlignment="1">
      <alignment horizontal="left" vertical="center"/>
    </xf>
    <xf numFmtId="0" fontId="6" fillId="7" borderId="1" xfId="0" applyFont="1" applyFill="1" applyBorder="1" applyAlignment="1" applyProtection="1">
      <alignment horizontal="center" vertical="center" wrapText="1"/>
      <protection locked="0" hidden="1"/>
    </xf>
    <xf numFmtId="3" fontId="6" fillId="7" borderId="1" xfId="0" applyNumberFormat="1" applyFont="1" applyFill="1" applyBorder="1" applyAlignment="1" applyProtection="1">
      <alignment horizontal="center" vertical="center" wrapText="1"/>
      <protection locked="0" hidden="1"/>
    </xf>
    <xf numFmtId="0" fontId="24" fillId="2" borderId="1" xfId="0" applyFont="1" applyFill="1" applyBorder="1" applyAlignment="1">
      <alignment vertical="top" wrapText="1"/>
    </xf>
    <xf numFmtId="0" fontId="4" fillId="2" borderId="1" xfId="0" applyFont="1" applyFill="1" applyBorder="1" applyAlignment="1">
      <alignment vertical="top"/>
    </xf>
    <xf numFmtId="0" fontId="24" fillId="2" borderId="1" xfId="0" applyFont="1" applyFill="1" applyBorder="1" applyAlignment="1">
      <alignment horizontal="center" vertical="top" wrapText="1"/>
    </xf>
    <xf numFmtId="0" fontId="4" fillId="2" borderId="1" xfId="0" applyFont="1" applyFill="1" applyBorder="1" applyAlignment="1">
      <alignment vertical="top" wrapText="1"/>
    </xf>
    <xf numFmtId="0" fontId="24" fillId="2" borderId="1" xfId="0" applyFont="1" applyFill="1" applyBorder="1" applyAlignment="1">
      <alignment vertical="top"/>
    </xf>
    <xf numFmtId="0" fontId="9" fillId="0" borderId="1" xfId="0" applyFont="1" applyBorder="1"/>
    <xf numFmtId="0" fontId="4" fillId="0" borderId="1" xfId="0" applyFont="1" applyBorder="1"/>
    <xf numFmtId="0" fontId="4" fillId="0" borderId="1" xfId="0" applyFont="1" applyBorder="1" applyAlignment="1">
      <alignment horizontal="left"/>
    </xf>
    <xf numFmtId="0" fontId="4" fillId="0" borderId="1" xfId="0" applyFont="1" applyBorder="1" applyAlignment="1">
      <alignment horizontal="right"/>
    </xf>
    <xf numFmtId="0" fontId="8" fillId="0" borderId="1" xfId="0" applyFont="1" applyBorder="1" applyAlignment="1">
      <alignment horizontal="left"/>
    </xf>
    <xf numFmtId="0" fontId="4" fillId="0" borderId="1" xfId="0" applyFont="1" applyBorder="1" applyAlignment="1">
      <alignment horizontal="right" wrapText="1"/>
    </xf>
    <xf numFmtId="0" fontId="4" fillId="0" borderId="1" xfId="0" applyFont="1" applyBorder="1" applyAlignment="1">
      <alignment wrapText="1"/>
    </xf>
    <xf numFmtId="0" fontId="4" fillId="0" borderId="1" xfId="0" applyFont="1" applyBorder="1" applyAlignment="1">
      <alignment horizontal="left" wrapText="1"/>
    </xf>
    <xf numFmtId="0" fontId="8" fillId="0" borderId="1" xfId="0" applyFont="1" applyBorder="1" applyAlignment="1">
      <alignment horizontal="left" wrapText="1"/>
    </xf>
    <xf numFmtId="0" fontId="8" fillId="0" borderId="1" xfId="0" applyFont="1" applyBorder="1" applyAlignment="1">
      <alignment horizontal="right" wrapText="1"/>
    </xf>
    <xf numFmtId="0" fontId="8" fillId="0" borderId="1" xfId="0" applyFont="1" applyBorder="1"/>
    <xf numFmtId="0" fontId="37" fillId="4" borderId="1" xfId="0" applyFont="1" applyFill="1" applyBorder="1" applyAlignment="1">
      <alignment horizontal="center" vertical="center" wrapText="1"/>
    </xf>
    <xf numFmtId="0" fontId="40" fillId="4" borderId="1" xfId="0" applyFont="1" applyFill="1" applyBorder="1" applyAlignment="1">
      <alignment horizontal="center" vertical="center" wrapText="1"/>
    </xf>
    <xf numFmtId="0" fontId="41" fillId="7" borderId="1" xfId="0" applyFont="1" applyFill="1" applyBorder="1" applyAlignment="1">
      <alignment horizontal="center" vertical="center"/>
    </xf>
    <xf numFmtId="0" fontId="6" fillId="7" borderId="1" xfId="0" applyFont="1" applyFill="1" applyBorder="1" applyAlignment="1">
      <alignment vertical="center"/>
    </xf>
    <xf numFmtId="0" fontId="41" fillId="7" borderId="1" xfId="0" applyFont="1" applyFill="1" applyBorder="1" applyAlignment="1">
      <alignment vertical="center"/>
    </xf>
    <xf numFmtId="0" fontId="24" fillId="3" borderId="0" xfId="0" applyFont="1" applyFill="1" applyAlignment="1">
      <alignment horizontal="center" vertical="top" wrapText="1"/>
    </xf>
    <xf numFmtId="0" fontId="24" fillId="3" borderId="0" xfId="0" applyFont="1" applyFill="1" applyAlignment="1">
      <alignment horizontal="left" vertical="top" wrapText="1"/>
    </xf>
    <xf numFmtId="0" fontId="24" fillId="3" borderId="0" xfId="0" applyFont="1" applyFill="1" applyAlignment="1">
      <alignment horizontal="right" vertical="top" wrapText="1"/>
    </xf>
    <xf numFmtId="0" fontId="24" fillId="3" borderId="0" xfId="0" applyFont="1" applyFill="1" applyBorder="1" applyAlignment="1">
      <alignment vertical="top" wrapText="1"/>
    </xf>
    <xf numFmtId="0" fontId="24" fillId="3" borderId="0" xfId="0" applyFont="1" applyFill="1" applyAlignment="1">
      <alignment vertical="top" wrapText="1"/>
    </xf>
    <xf numFmtId="0" fontId="24" fillId="3" borderId="0" xfId="0" applyFont="1" applyFill="1" applyAlignment="1">
      <alignment vertical="top"/>
    </xf>
    <xf numFmtId="0" fontId="4" fillId="3" borderId="0" xfId="0" applyFont="1" applyFill="1" applyAlignment="1">
      <alignment vertical="top" wrapText="1"/>
    </xf>
    <xf numFmtId="0" fontId="4" fillId="3" borderId="0" xfId="0" applyFont="1" applyFill="1" applyBorder="1" applyAlignment="1">
      <alignment vertical="top" wrapText="1"/>
    </xf>
    <xf numFmtId="0" fontId="24" fillId="3" borderId="0" xfId="0" applyFont="1" applyFill="1"/>
    <xf numFmtId="0" fontId="24" fillId="3" borderId="0" xfId="0" applyFont="1" applyFill="1" applyAlignment="1">
      <alignment horizontal="left"/>
    </xf>
    <xf numFmtId="0" fontId="24" fillId="3" borderId="0" xfId="0" applyFont="1" applyFill="1" applyAlignment="1">
      <alignment horizontal="right"/>
    </xf>
    <xf numFmtId="0" fontId="24" fillId="3" borderId="0" xfId="0" applyFont="1" applyFill="1" applyAlignment="1">
      <alignment vertical="center" wrapText="1"/>
    </xf>
    <xf numFmtId="0" fontId="27" fillId="3" borderId="0" xfId="1" applyFont="1" applyFill="1" applyAlignment="1" applyProtection="1">
      <alignment horizontal="left"/>
    </xf>
    <xf numFmtId="0" fontId="27" fillId="3" borderId="0" xfId="1" applyFont="1" applyFill="1" applyAlignment="1" applyProtection="1">
      <alignment horizontal="right"/>
    </xf>
    <xf numFmtId="0" fontId="4" fillId="3" borderId="0" xfId="0" applyFont="1" applyFill="1" applyBorder="1" applyAlignment="1" applyProtection="1">
      <alignment vertical="top" wrapText="1"/>
      <protection hidden="1"/>
    </xf>
    <xf numFmtId="0" fontId="0" fillId="3" borderId="0" xfId="0" applyFill="1"/>
    <xf numFmtId="0" fontId="4" fillId="3" borderId="0" xfId="0" applyFont="1" applyFill="1" applyAlignment="1">
      <alignment horizontal="left" vertical="top" wrapText="1"/>
    </xf>
    <xf numFmtId="0" fontId="4" fillId="3" borderId="0" xfId="0" applyFont="1" applyFill="1" applyBorder="1" applyAlignment="1">
      <alignment vertical="top"/>
    </xf>
    <xf numFmtId="0" fontId="4" fillId="3" borderId="0" xfId="0" applyFont="1" applyFill="1" applyAlignment="1">
      <alignment vertical="top"/>
    </xf>
    <xf numFmtId="0" fontId="4" fillId="3" borderId="0" xfId="0" applyFont="1" applyFill="1" applyAlignment="1" applyProtection="1">
      <alignment vertical="top" wrapText="1"/>
      <protection hidden="1"/>
    </xf>
    <xf numFmtId="8" fontId="24" fillId="3" borderId="0" xfId="0" applyNumberFormat="1" applyFont="1" applyFill="1" applyAlignment="1">
      <alignment vertical="top" wrapText="1"/>
    </xf>
    <xf numFmtId="0" fontId="24" fillId="3" borderId="0" xfId="0" applyFont="1" applyFill="1" applyAlignment="1" applyProtection="1">
      <alignment vertical="top" wrapText="1"/>
      <protection hidden="1"/>
    </xf>
    <xf numFmtId="0" fontId="4" fillId="3" borderId="0" xfId="0" applyFont="1" applyFill="1" applyAlignment="1" applyProtection="1">
      <alignment vertical="top"/>
      <protection hidden="1"/>
    </xf>
    <xf numFmtId="166" fontId="24" fillId="3" borderId="0" xfId="0" applyNumberFormat="1" applyFont="1" applyFill="1" applyAlignment="1" applyProtection="1">
      <alignment vertical="top" wrapText="1"/>
      <protection hidden="1"/>
    </xf>
    <xf numFmtId="0" fontId="24" fillId="3" borderId="0" xfId="0" applyFont="1" applyFill="1" applyAlignment="1">
      <alignment wrapText="1"/>
    </xf>
    <xf numFmtId="0" fontId="8" fillId="3" borderId="0" xfId="0" applyFont="1" applyFill="1" applyAlignment="1">
      <alignment horizontal="left" vertical="top" wrapText="1" indent="1"/>
    </xf>
    <xf numFmtId="0" fontId="24" fillId="3" borderId="0" xfId="0" applyFont="1" applyFill="1" applyAlignment="1"/>
    <xf numFmtId="0" fontId="9" fillId="3" borderId="0" xfId="0" applyFont="1" applyFill="1"/>
    <xf numFmtId="0" fontId="4" fillId="3" borderId="0" xfId="0" applyFont="1" applyFill="1"/>
    <xf numFmtId="0" fontId="4" fillId="3" borderId="0" xfId="0" applyFont="1" applyFill="1" applyAlignment="1"/>
    <xf numFmtId="0" fontId="4" fillId="3" borderId="0" xfId="0" applyFont="1" applyFill="1" applyAlignment="1">
      <alignment horizontal="right"/>
    </xf>
    <xf numFmtId="0" fontId="4" fillId="3" borderId="0" xfId="0" applyFont="1" applyFill="1" applyAlignment="1">
      <alignment horizontal="right" wrapText="1"/>
    </xf>
    <xf numFmtId="0" fontId="4" fillId="3" borderId="0" xfId="0" applyFont="1" applyFill="1" applyAlignment="1">
      <alignment wrapText="1"/>
    </xf>
    <xf numFmtId="0" fontId="8" fillId="3" borderId="0" xfId="0" applyFont="1" applyFill="1" applyAlignment="1">
      <alignment horizontal="left" wrapText="1"/>
    </xf>
    <xf numFmtId="0" fontId="8" fillId="3" borderId="0" xfId="0" applyFont="1" applyFill="1" applyAlignment="1">
      <alignment horizontal="right" wrapText="1"/>
    </xf>
    <xf numFmtId="0" fontId="8" fillId="3" borderId="0" xfId="0" applyFont="1" applyFill="1"/>
    <xf numFmtId="0" fontId="8" fillId="3" borderId="0" xfId="0" applyFont="1" applyFill="1" applyAlignment="1">
      <alignment vertical="top" wrapText="1"/>
    </xf>
    <xf numFmtId="0" fontId="4" fillId="3" borderId="0" xfId="0" applyFont="1" applyFill="1" applyAlignment="1">
      <alignment horizontal="center" vertical="top" wrapText="1"/>
    </xf>
    <xf numFmtId="0" fontId="4" fillId="3" borderId="0" xfId="0" applyFont="1" applyFill="1" applyAlignment="1">
      <alignment horizontal="right" vertical="top" wrapText="1"/>
    </xf>
    <xf numFmtId="0" fontId="24" fillId="4" borderId="0" xfId="0" applyFont="1" applyFill="1" applyAlignment="1">
      <alignment horizontal="center" vertical="center" wrapText="1"/>
    </xf>
    <xf numFmtId="0" fontId="24" fillId="4" borderId="0" xfId="0" applyFont="1" applyFill="1" applyAlignment="1">
      <alignment horizontal="left" vertical="center" wrapText="1"/>
    </xf>
    <xf numFmtId="0" fontId="24" fillId="4" borderId="0" xfId="0" applyFont="1" applyFill="1" applyAlignment="1">
      <alignment horizontal="right" vertical="center" wrapText="1"/>
    </xf>
    <xf numFmtId="0" fontId="9" fillId="4" borderId="0" xfId="0" applyFont="1" applyFill="1" applyAlignment="1">
      <alignment horizontal="left" vertical="center"/>
    </xf>
    <xf numFmtId="0" fontId="4" fillId="4" borderId="0" xfId="2" applyFont="1" applyFill="1" applyAlignment="1">
      <alignment horizontal="left" vertical="top" wrapText="1"/>
    </xf>
    <xf numFmtId="0" fontId="4" fillId="4" borderId="0" xfId="2" applyFont="1" applyFill="1" applyAlignment="1">
      <alignment horizontal="right" vertical="top" wrapText="1"/>
    </xf>
    <xf numFmtId="0" fontId="33" fillId="4" borderId="0" xfId="0" applyFont="1" applyFill="1" applyAlignment="1">
      <alignment horizontal="left" vertical="center" wrapText="1"/>
    </xf>
    <xf numFmtId="0" fontId="37" fillId="4" borderId="1" xfId="0" applyFont="1" applyFill="1" applyBorder="1" applyAlignment="1" applyProtection="1">
      <alignment horizontal="center" vertical="center" wrapText="1"/>
      <protection hidden="1"/>
    </xf>
    <xf numFmtId="0" fontId="37" fillId="4" borderId="1" xfId="0" applyFont="1" applyFill="1" applyBorder="1" applyAlignment="1" applyProtection="1">
      <alignment horizontal="center" vertical="center"/>
      <protection hidden="1"/>
    </xf>
    <xf numFmtId="0" fontId="8" fillId="7" borderId="1" xfId="0" applyFont="1" applyFill="1" applyBorder="1" applyAlignment="1">
      <alignment horizontal="center" vertical="center"/>
    </xf>
    <xf numFmtId="0" fontId="8" fillId="7" borderId="1" xfId="0" applyFont="1" applyFill="1" applyBorder="1" applyAlignment="1" applyProtection="1">
      <alignment horizontal="center" vertical="center" wrapText="1"/>
      <protection hidden="1"/>
    </xf>
    <xf numFmtId="0" fontId="8" fillId="7" borderId="1" xfId="0" applyFont="1" applyFill="1" applyBorder="1" applyAlignment="1" applyProtection="1">
      <alignment horizontal="center" vertical="center"/>
      <protection hidden="1"/>
    </xf>
    <xf numFmtId="0" fontId="8" fillId="7" borderId="1" xfId="0" applyFont="1" applyFill="1" applyBorder="1" applyAlignment="1" applyProtection="1">
      <alignment horizontal="center" vertical="center" wrapText="1"/>
      <protection locked="0"/>
    </xf>
    <xf numFmtId="0" fontId="8" fillId="7" borderId="1" xfId="0" applyFont="1" applyFill="1" applyBorder="1" applyAlignment="1" applyProtection="1">
      <alignment horizontal="left" vertical="center" wrapText="1"/>
      <protection locked="0"/>
    </xf>
    <xf numFmtId="0" fontId="8" fillId="6" borderId="1" xfId="0" applyFont="1" applyFill="1" applyBorder="1" applyAlignment="1">
      <alignment horizontal="center" vertical="center" wrapText="1"/>
    </xf>
    <xf numFmtId="0" fontId="8" fillId="7" borderId="1" xfId="0" applyFont="1" applyFill="1" applyBorder="1" applyAlignment="1">
      <alignment horizontal="left" vertical="center" wrapText="1"/>
    </xf>
    <xf numFmtId="0" fontId="8" fillId="7" borderId="1" xfId="0" applyFont="1" applyFill="1" applyBorder="1" applyAlignment="1">
      <alignment horizontal="center" vertical="center" wrapText="1"/>
    </xf>
    <xf numFmtId="0" fontId="4" fillId="7" borderId="1" xfId="0" applyFont="1" applyFill="1" applyBorder="1" applyAlignment="1">
      <alignment vertical="center"/>
    </xf>
    <xf numFmtId="0" fontId="4" fillId="7" borderId="1" xfId="0" applyFont="1" applyFill="1" applyBorder="1" applyAlignment="1" applyProtection="1">
      <alignment horizontal="left" vertical="center" wrapText="1"/>
      <protection hidden="1"/>
    </xf>
    <xf numFmtId="0" fontId="4" fillId="7" borderId="1" xfId="0" applyFont="1" applyFill="1" applyBorder="1" applyAlignment="1" applyProtection="1">
      <alignment horizontal="left" vertical="center"/>
      <protection hidden="1"/>
    </xf>
    <xf numFmtId="0" fontId="24" fillId="7" borderId="1" xfId="0" applyFont="1" applyFill="1" applyBorder="1" applyAlignment="1">
      <alignment horizontal="center" vertical="center" wrapText="1"/>
    </xf>
    <xf numFmtId="0" fontId="24" fillId="7" borderId="1" xfId="0" applyFont="1" applyFill="1" applyBorder="1" applyAlignment="1">
      <alignment horizontal="left" vertical="center" wrapText="1"/>
    </xf>
    <xf numFmtId="0" fontId="24" fillId="7" borderId="1" xfId="0" applyFont="1" applyFill="1" applyBorder="1" applyAlignment="1">
      <alignment horizontal="right" vertical="center" wrapText="1"/>
    </xf>
    <xf numFmtId="0" fontId="24" fillId="6" borderId="1" xfId="0" applyFont="1" applyFill="1" applyBorder="1" applyAlignment="1">
      <alignment horizontal="center" vertical="center" wrapText="1"/>
    </xf>
    <xf numFmtId="0" fontId="0" fillId="7" borderId="1" xfId="0" applyFill="1" applyBorder="1" applyAlignment="1">
      <alignment vertical="center"/>
    </xf>
    <xf numFmtId="0" fontId="4" fillId="7" borderId="1" xfId="0" applyFont="1" applyFill="1" applyBorder="1" applyAlignment="1" applyProtection="1">
      <alignment horizontal="right" vertical="center" wrapText="1"/>
      <protection hidden="1"/>
    </xf>
    <xf numFmtId="8" fontId="4" fillId="7" borderId="1" xfId="0" applyNumberFormat="1" applyFont="1" applyFill="1" applyBorder="1" applyAlignment="1" applyProtection="1">
      <alignment horizontal="right" vertical="center" wrapText="1"/>
      <protection hidden="1"/>
    </xf>
    <xf numFmtId="0" fontId="4" fillId="6" borderId="1" xfId="0" applyFont="1" applyFill="1" applyBorder="1" applyAlignment="1" applyProtection="1">
      <alignment horizontal="center" vertical="center" wrapText="1"/>
      <protection locked="0"/>
    </xf>
    <xf numFmtId="0" fontId="4" fillId="7" borderId="1" xfId="0" applyFont="1" applyFill="1" applyBorder="1" applyAlignment="1">
      <alignment horizontal="left" vertical="center" wrapText="1"/>
    </xf>
    <xf numFmtId="165" fontId="4" fillId="7" borderId="1" xfId="0" applyNumberFormat="1" applyFont="1" applyFill="1" applyBorder="1" applyAlignment="1">
      <alignment horizontal="right" vertical="center" wrapText="1"/>
    </xf>
    <xf numFmtId="0" fontId="4" fillId="6" borderId="1" xfId="0" applyFont="1" applyFill="1" applyBorder="1" applyAlignment="1" applyProtection="1">
      <alignment horizontal="right" vertical="center" wrapText="1"/>
      <protection locked="0"/>
    </xf>
    <xf numFmtId="0" fontId="8" fillId="5" borderId="1" xfId="0" applyFont="1" applyFill="1" applyBorder="1" applyAlignment="1">
      <alignment horizontal="center" vertical="center"/>
    </xf>
    <xf numFmtId="0" fontId="8" fillId="5" borderId="1" xfId="0" applyFont="1" applyFill="1" applyBorder="1" applyAlignment="1">
      <alignment horizontal="left" vertical="center"/>
    </xf>
    <xf numFmtId="0" fontId="8" fillId="5" borderId="1" xfId="0" applyFont="1" applyFill="1" applyBorder="1" applyAlignment="1">
      <alignment horizontal="right" vertical="center"/>
    </xf>
    <xf numFmtId="0" fontId="4" fillId="5" borderId="1" xfId="0" applyFont="1" applyFill="1" applyBorder="1" applyAlignment="1">
      <alignment horizontal="center" vertical="center" wrapText="1"/>
    </xf>
    <xf numFmtId="0" fontId="4" fillId="5" borderId="1" xfId="0" applyFont="1" applyFill="1" applyBorder="1" applyAlignment="1">
      <alignment horizontal="left" vertical="center" wrapText="1"/>
    </xf>
    <xf numFmtId="165" fontId="8" fillId="5" borderId="1" xfId="0" applyNumberFormat="1" applyFont="1" applyFill="1" applyBorder="1" applyAlignment="1">
      <alignment horizontal="right" vertical="center" wrapText="1"/>
    </xf>
    <xf numFmtId="164" fontId="4" fillId="8" borderId="1" xfId="2" applyNumberFormat="1" applyFill="1" applyBorder="1" applyAlignment="1">
      <alignment vertical="center" wrapText="1"/>
    </xf>
    <xf numFmtId="0" fontId="4" fillId="8" borderId="1" xfId="0" applyFont="1" applyFill="1" applyBorder="1" applyAlignment="1" applyProtection="1">
      <alignment horizontal="left" vertical="center"/>
      <protection locked="0" hidden="1"/>
    </xf>
    <xf numFmtId="8" fontId="14" fillId="3" borderId="0" xfId="0" applyNumberFormat="1" applyFont="1" applyFill="1" applyAlignment="1" applyProtection="1">
      <alignment horizontal="left" vertical="center" wrapText="1"/>
      <protection hidden="1"/>
    </xf>
    <xf numFmtId="0" fontId="4" fillId="3" borderId="0" xfId="0" applyFont="1" applyFill="1" applyAlignment="1" applyProtection="1">
      <alignment horizontal="left" vertical="center" wrapText="1"/>
      <protection hidden="1"/>
    </xf>
    <xf numFmtId="8" fontId="4" fillId="3" borderId="0" xfId="0" applyNumberFormat="1" applyFont="1" applyFill="1" applyAlignment="1" applyProtection="1">
      <alignment horizontal="left" vertical="center" wrapText="1"/>
      <protection hidden="1"/>
    </xf>
    <xf numFmtId="8" fontId="8" fillId="3" borderId="0" xfId="0" applyNumberFormat="1" applyFont="1" applyFill="1" applyAlignment="1" applyProtection="1">
      <alignment horizontal="right" vertical="center"/>
      <protection hidden="1"/>
    </xf>
    <xf numFmtId="0" fontId="8" fillId="3" borderId="0" xfId="0" applyFont="1" applyFill="1" applyAlignment="1" applyProtection="1">
      <alignment horizontal="left" vertical="center" wrapText="1"/>
      <protection hidden="1"/>
    </xf>
    <xf numFmtId="0" fontId="4" fillId="3" borderId="0" xfId="0" applyFont="1" applyFill="1" applyAlignment="1" applyProtection="1">
      <alignment horizontal="left" vertical="center"/>
      <protection hidden="1"/>
    </xf>
    <xf numFmtId="0" fontId="8" fillId="3" borderId="0" xfId="0" applyFont="1" applyFill="1" applyAlignment="1" applyProtection="1">
      <alignment horizontal="left" vertical="center"/>
      <protection hidden="1"/>
    </xf>
    <xf numFmtId="0" fontId="19" fillId="3" borderId="0" xfId="0" applyFont="1" applyFill="1" applyAlignment="1" applyProtection="1">
      <alignment horizontal="left" vertical="center"/>
      <protection hidden="1"/>
    </xf>
    <xf numFmtId="8" fontId="19" fillId="3" borderId="0" xfId="0" applyNumberFormat="1" applyFont="1" applyFill="1" applyAlignment="1" applyProtection="1">
      <alignment horizontal="right" vertical="center"/>
      <protection hidden="1"/>
    </xf>
    <xf numFmtId="8" fontId="17" fillId="3" borderId="0" xfId="0" applyNumberFormat="1" applyFont="1" applyFill="1" applyAlignment="1" applyProtection="1">
      <alignment horizontal="left" vertical="center" wrapText="1"/>
      <protection hidden="1"/>
    </xf>
    <xf numFmtId="0" fontId="20" fillId="3" borderId="0" xfId="1" applyFont="1" applyFill="1" applyBorder="1" applyAlignment="1" applyProtection="1">
      <alignment horizontal="left" vertical="center" wrapText="1"/>
      <protection hidden="1"/>
    </xf>
    <xf numFmtId="0" fontId="16" fillId="3" borderId="0" xfId="0" applyFont="1" applyFill="1" applyAlignment="1" applyProtection="1">
      <alignment vertical="center"/>
      <protection hidden="1"/>
    </xf>
    <xf numFmtId="0" fontId="4" fillId="3" borderId="0" xfId="0" applyFont="1" applyFill="1" applyAlignment="1" applyProtection="1">
      <alignment vertical="center" wrapText="1"/>
      <protection hidden="1"/>
    </xf>
    <xf numFmtId="0" fontId="21" fillId="3" borderId="0" xfId="0" applyFont="1" applyFill="1" applyAlignment="1" applyProtection="1">
      <alignment horizontal="left" vertical="center"/>
      <protection hidden="1"/>
    </xf>
    <xf numFmtId="9" fontId="8" fillId="3" borderId="0" xfId="0" applyNumberFormat="1" applyFont="1" applyFill="1" applyAlignment="1" applyProtection="1">
      <alignment horizontal="right" vertical="center"/>
      <protection hidden="1"/>
    </xf>
    <xf numFmtId="9" fontId="4" fillId="3" borderId="0" xfId="0" applyNumberFormat="1" applyFont="1" applyFill="1" applyAlignment="1" applyProtection="1">
      <alignment horizontal="right" vertical="center"/>
      <protection hidden="1"/>
    </xf>
    <xf numFmtId="8" fontId="4" fillId="3" borderId="0" xfId="0" applyNumberFormat="1" applyFont="1" applyFill="1" applyAlignment="1" applyProtection="1">
      <alignment horizontal="right" vertical="center"/>
      <protection hidden="1"/>
    </xf>
    <xf numFmtId="0" fontId="22" fillId="3" borderId="0" xfId="0" applyFont="1" applyFill="1" applyAlignment="1" applyProtection="1">
      <alignment horizontal="left" vertical="center"/>
      <protection hidden="1"/>
    </xf>
    <xf numFmtId="0" fontId="42" fillId="3" borderId="0" xfId="0" applyFont="1" applyFill="1" applyAlignment="1" applyProtection="1">
      <alignment vertical="center"/>
      <protection hidden="1"/>
    </xf>
    <xf numFmtId="0" fontId="7" fillId="7" borderId="1" xfId="0" applyFont="1" applyFill="1" applyBorder="1" applyAlignment="1" applyProtection="1">
      <alignment vertical="center"/>
      <protection locked="0"/>
    </xf>
    <xf numFmtId="0" fontId="6" fillId="7" borderId="2" xfId="0" applyFont="1" applyFill="1" applyBorder="1" applyAlignment="1" applyProtection="1">
      <alignment horizontal="left" vertical="center" wrapText="1"/>
      <protection locked="0" hidden="1"/>
    </xf>
    <xf numFmtId="0" fontId="29" fillId="3" borderId="0" xfId="0" applyFont="1" applyFill="1" applyAlignment="1" applyProtection="1">
      <alignment horizontal="left" vertical="center" wrapText="1"/>
      <protection hidden="1"/>
    </xf>
    <xf numFmtId="8" fontId="29" fillId="3" borderId="0" xfId="0" applyNumberFormat="1" applyFont="1" applyFill="1" applyAlignment="1" applyProtection="1">
      <alignment horizontal="left" vertical="center" wrapText="1"/>
      <protection hidden="1"/>
    </xf>
    <xf numFmtId="0" fontId="8" fillId="6" borderId="1" xfId="0" applyFont="1" applyFill="1" applyBorder="1" applyAlignment="1" applyProtection="1">
      <alignment vertical="center"/>
      <protection hidden="1"/>
    </xf>
    <xf numFmtId="0" fontId="8" fillId="6" borderId="1" xfId="0" applyFont="1" applyFill="1" applyBorder="1" applyAlignment="1" applyProtection="1">
      <alignment horizontal="left" vertical="center"/>
      <protection hidden="1"/>
    </xf>
    <xf numFmtId="0" fontId="44" fillId="5" borderId="1" xfId="0" applyFont="1" applyFill="1" applyBorder="1" applyAlignment="1" applyProtection="1">
      <alignment horizontal="left" vertical="center"/>
      <protection hidden="1"/>
    </xf>
    <xf numFmtId="0" fontId="4" fillId="6" borderId="3" xfId="0" applyFont="1" applyFill="1" applyBorder="1" applyAlignment="1" applyProtection="1">
      <alignment horizontal="left" vertical="center"/>
      <protection hidden="1"/>
    </xf>
    <xf numFmtId="0" fontId="8" fillId="6" borderId="2" xfId="0" applyFont="1" applyFill="1" applyBorder="1" applyAlignment="1" applyProtection="1">
      <alignment vertical="center"/>
      <protection hidden="1"/>
    </xf>
    <xf numFmtId="0" fontId="8" fillId="6" borderId="2" xfId="0" applyFont="1" applyFill="1" applyBorder="1" applyAlignment="1" applyProtection="1">
      <alignment horizontal="left" vertical="center"/>
      <protection hidden="1"/>
    </xf>
    <xf numFmtId="0" fontId="45" fillId="5" borderId="2" xfId="0" applyFont="1" applyFill="1" applyBorder="1" applyAlignment="1" applyProtection="1">
      <alignment horizontal="left" vertical="center"/>
      <protection hidden="1"/>
    </xf>
    <xf numFmtId="0" fontId="8" fillId="6" borderId="4" xfId="0" applyFont="1" applyFill="1" applyBorder="1" applyAlignment="1" applyProtection="1">
      <alignment vertical="center"/>
      <protection hidden="1"/>
    </xf>
    <xf numFmtId="0" fontId="8" fillId="6" borderId="4" xfId="0" applyFont="1" applyFill="1" applyBorder="1" applyAlignment="1" applyProtection="1">
      <alignment horizontal="left" vertical="center"/>
      <protection hidden="1"/>
    </xf>
    <xf numFmtId="0" fontId="4" fillId="6" borderId="4" xfId="0" applyFont="1" applyFill="1" applyBorder="1" applyAlignment="1" applyProtection="1">
      <alignment horizontal="left" vertical="center"/>
      <protection hidden="1"/>
    </xf>
    <xf numFmtId="0" fontId="45" fillId="5" borderId="4" xfId="0" applyFont="1" applyFill="1" applyBorder="1" applyAlignment="1" applyProtection="1">
      <alignment horizontal="left" vertical="center"/>
      <protection hidden="1"/>
    </xf>
    <xf numFmtId="8" fontId="8" fillId="6" borderId="3" xfId="0" applyNumberFormat="1" applyFont="1" applyFill="1" applyBorder="1" applyAlignment="1" applyProtection="1">
      <alignment horizontal="right" vertical="center"/>
      <protection hidden="1"/>
    </xf>
    <xf numFmtId="0" fontId="8" fillId="6" borderId="3" xfId="0" applyFont="1" applyFill="1" applyBorder="1" applyAlignment="1" applyProtection="1">
      <alignment horizontal="right" vertical="center"/>
      <protection hidden="1"/>
    </xf>
    <xf numFmtId="8" fontId="44" fillId="5" borderId="3" xfId="0" applyNumberFormat="1" applyFont="1" applyFill="1" applyBorder="1" applyAlignment="1" applyProtection="1">
      <alignment horizontal="right" vertical="center"/>
      <protection hidden="1"/>
    </xf>
    <xf numFmtId="0" fontId="4" fillId="3" borderId="0" xfId="0" applyFont="1" applyFill="1" applyBorder="1" applyAlignment="1" applyProtection="1">
      <alignment horizontal="left" vertical="center"/>
      <protection hidden="1"/>
    </xf>
    <xf numFmtId="8" fontId="4" fillId="6" borderId="1" xfId="0" applyNumberFormat="1" applyFont="1" applyFill="1" applyBorder="1" applyAlignment="1" applyProtection="1">
      <alignment horizontal="left" vertical="center" wrapText="1"/>
      <protection hidden="1"/>
    </xf>
    <xf numFmtId="164" fontId="8" fillId="5" borderId="1" xfId="0" applyNumberFormat="1" applyFont="1" applyFill="1" applyBorder="1" applyAlignment="1" applyProtection="1">
      <alignment horizontal="left" vertical="center"/>
      <protection hidden="1"/>
    </xf>
    <xf numFmtId="9" fontId="8" fillId="8" borderId="1" xfId="0" applyNumberFormat="1" applyFont="1" applyFill="1" applyBorder="1" applyAlignment="1" applyProtection="1">
      <alignment horizontal="right" vertical="center"/>
      <protection hidden="1"/>
    </xf>
    <xf numFmtId="9" fontId="4" fillId="6" borderId="1" xfId="0" applyNumberFormat="1" applyFont="1" applyFill="1" applyBorder="1" applyAlignment="1" applyProtection="1">
      <alignment horizontal="right" vertical="center"/>
      <protection hidden="1"/>
    </xf>
    <xf numFmtId="8" fontId="4" fillId="6" borderId="1" xfId="0" applyNumberFormat="1" applyFont="1" applyFill="1" applyBorder="1" applyAlignment="1" applyProtection="1">
      <alignment horizontal="right" vertical="center"/>
      <protection hidden="1"/>
    </xf>
    <xf numFmtId="8" fontId="8" fillId="5" borderId="1" xfId="0" applyNumberFormat="1" applyFont="1" applyFill="1" applyBorder="1" applyAlignment="1" applyProtection="1">
      <alignment horizontal="right" vertical="center"/>
      <protection hidden="1"/>
    </xf>
    <xf numFmtId="164" fontId="4" fillId="6" borderId="1" xfId="0" applyNumberFormat="1" applyFont="1" applyFill="1" applyBorder="1" applyAlignment="1" applyProtection="1">
      <alignment horizontal="right" vertical="center"/>
      <protection hidden="1"/>
    </xf>
    <xf numFmtId="0" fontId="8" fillId="5" borderId="3" xfId="0" applyFont="1" applyFill="1" applyBorder="1" applyAlignment="1" applyProtection="1">
      <alignment horizontal="left" vertical="center"/>
      <protection hidden="1"/>
    </xf>
    <xf numFmtId="0" fontId="4" fillId="6" borderId="2" xfId="0" applyFont="1" applyFill="1" applyBorder="1" applyAlignment="1" applyProtection="1">
      <alignment horizontal="left" vertical="center"/>
      <protection hidden="1"/>
    </xf>
    <xf numFmtId="0" fontId="8" fillId="5" borderId="2" xfId="0" applyFont="1" applyFill="1" applyBorder="1" applyAlignment="1" applyProtection="1">
      <alignment horizontal="left" vertical="center"/>
      <protection hidden="1"/>
    </xf>
    <xf numFmtId="0" fontId="22" fillId="6" borderId="3" xfId="0" applyFont="1" applyFill="1" applyBorder="1" applyAlignment="1" applyProtection="1">
      <alignment horizontal="left" vertical="center"/>
      <protection hidden="1"/>
    </xf>
    <xf numFmtId="0" fontId="4" fillId="5" borderId="3" xfId="0" applyFont="1" applyFill="1" applyBorder="1" applyAlignment="1" applyProtection="1">
      <alignment horizontal="left" vertical="center"/>
      <protection hidden="1"/>
    </xf>
    <xf numFmtId="0" fontId="8" fillId="5" borderId="4" xfId="0" applyFont="1" applyFill="1" applyBorder="1" applyAlignment="1" applyProtection="1">
      <alignment horizontal="left" vertical="center"/>
      <protection hidden="1"/>
    </xf>
    <xf numFmtId="0" fontId="4" fillId="5" borderId="4" xfId="0" applyFont="1" applyFill="1" applyBorder="1" applyAlignment="1" applyProtection="1">
      <alignment horizontal="left" vertical="center"/>
      <protection hidden="1"/>
    </xf>
    <xf numFmtId="0" fontId="22" fillId="6" borderId="4" xfId="0" applyFont="1" applyFill="1" applyBorder="1" applyAlignment="1" applyProtection="1">
      <alignment horizontal="left" vertical="center"/>
      <protection hidden="1"/>
    </xf>
    <xf numFmtId="0" fontId="24" fillId="4" borderId="0" xfId="0" applyFont="1" applyFill="1" applyAlignment="1">
      <alignment vertical="top"/>
    </xf>
    <xf numFmtId="0" fontId="24" fillId="4" borderId="0" xfId="0" applyFont="1" applyFill="1" applyAlignment="1">
      <alignment horizontal="left" vertical="top" wrapText="1"/>
    </xf>
    <xf numFmtId="0" fontId="24" fillId="4" borderId="0" xfId="0" applyFont="1" applyFill="1" applyAlignment="1">
      <alignment horizontal="right" vertical="top" wrapText="1"/>
    </xf>
    <xf numFmtId="0" fontId="37" fillId="4" borderId="0" xfId="0" applyFont="1" applyFill="1" applyAlignment="1">
      <alignment horizontal="left" vertical="center" wrapText="1"/>
    </xf>
    <xf numFmtId="0" fontId="24" fillId="2" borderId="0" xfId="0" applyFont="1" applyFill="1" applyAlignment="1">
      <alignment wrapText="1"/>
    </xf>
    <xf numFmtId="0" fontId="24" fillId="2" borderId="0" xfId="0" applyFont="1" applyFill="1" applyAlignment="1"/>
    <xf numFmtId="0" fontId="29" fillId="2" borderId="0" xfId="0" applyFont="1" applyFill="1" applyAlignment="1" applyProtection="1">
      <alignment horizontal="left" wrapText="1"/>
      <protection hidden="1"/>
    </xf>
    <xf numFmtId="9" fontId="29" fillId="2" borderId="0" xfId="0" applyNumberFormat="1" applyFont="1" applyFill="1" applyAlignment="1" applyProtection="1">
      <alignment wrapText="1"/>
      <protection hidden="1"/>
    </xf>
    <xf numFmtId="0" fontId="24" fillId="2" borderId="0" xfId="0" applyFont="1" applyFill="1" applyAlignment="1" applyProtection="1">
      <alignment horizontal="center" wrapText="1"/>
      <protection hidden="1"/>
    </xf>
    <xf numFmtId="0" fontId="38" fillId="4" borderId="1" xfId="0" applyFont="1" applyFill="1" applyBorder="1" applyAlignment="1">
      <alignment horizontal="center" wrapText="1"/>
    </xf>
    <xf numFmtId="0" fontId="24" fillId="2" borderId="0" xfId="0" applyFont="1" applyFill="1" applyAlignment="1">
      <alignment horizontal="center" wrapText="1"/>
    </xf>
    <xf numFmtId="0" fontId="24" fillId="4" borderId="0" xfId="0" applyFont="1" applyFill="1" applyBorder="1" applyAlignment="1">
      <alignment vertical="top" wrapText="1"/>
    </xf>
    <xf numFmtId="0" fontId="37" fillId="3" borderId="0" xfId="0" applyFont="1" applyFill="1" applyAlignment="1">
      <alignment horizontal="left" vertical="center" wrapText="1"/>
    </xf>
    <xf numFmtId="0" fontId="37" fillId="3" borderId="5" xfId="0" applyFont="1" applyFill="1" applyBorder="1" applyAlignment="1">
      <alignment horizontal="left" vertical="center" wrapText="1"/>
    </xf>
    <xf numFmtId="0" fontId="32" fillId="4" borderId="0" xfId="0" applyFont="1" applyFill="1" applyAlignment="1">
      <alignment horizontal="left" wrapText="1"/>
    </xf>
    <xf numFmtId="9" fontId="4" fillId="7" borderId="1" xfId="2" applyNumberFormat="1" applyFont="1" applyFill="1" applyBorder="1" applyAlignment="1" applyProtection="1">
      <alignment vertical="center" wrapText="1"/>
      <protection locked="0"/>
    </xf>
    <xf numFmtId="0" fontId="4" fillId="6" borderId="2" xfId="2" applyFont="1" applyFill="1" applyBorder="1" applyAlignment="1">
      <alignment horizontal="left" vertical="center" wrapText="1"/>
    </xf>
    <xf numFmtId="0" fontId="4" fillId="6" borderId="4" xfId="2" applyFont="1" applyFill="1" applyBorder="1" applyAlignment="1">
      <alignment horizontal="left" vertical="center" wrapText="1"/>
    </xf>
    <xf numFmtId="0" fontId="4" fillId="6" borderId="3" xfId="2" applyFont="1" applyFill="1" applyBorder="1" applyAlignment="1">
      <alignment horizontal="left" vertical="center" wrapText="1"/>
    </xf>
    <xf numFmtId="0" fontId="46" fillId="3" borderId="0" xfId="0" applyFont="1" applyFill="1" applyAlignment="1" applyProtection="1">
      <alignment horizontal="left" vertical="center"/>
      <protection hidden="1"/>
    </xf>
    <xf numFmtId="0" fontId="6" fillId="7" borderId="3" xfId="0" applyFont="1" applyFill="1" applyBorder="1" applyAlignment="1" applyProtection="1">
      <alignment horizontal="left" vertical="center" wrapText="1"/>
      <protection locked="0" hidden="1"/>
    </xf>
    <xf numFmtId="0" fontId="6" fillId="6" borderId="1" xfId="0" applyFont="1" applyFill="1" applyBorder="1" applyAlignment="1" applyProtection="1">
      <alignment horizontal="left" vertical="center"/>
      <protection locked="0" hidden="1"/>
    </xf>
    <xf numFmtId="8" fontId="7" fillId="5" borderId="1" xfId="0" applyNumberFormat="1" applyFont="1" applyFill="1" applyBorder="1" applyAlignment="1" applyProtection="1">
      <alignment horizontal="right" vertical="center" wrapText="1"/>
      <protection locked="0" hidden="1"/>
    </xf>
    <xf numFmtId="0" fontId="6" fillId="6" borderId="1" xfId="0" applyFont="1" applyFill="1" applyBorder="1" applyAlignment="1" applyProtection="1">
      <alignment horizontal="right" vertical="center"/>
      <protection locked="0" hidden="1"/>
    </xf>
    <xf numFmtId="8" fontId="6" fillId="5" borderId="1" xfId="0" applyNumberFormat="1" applyFont="1" applyFill="1" applyBorder="1" applyAlignment="1" applyProtection="1">
      <alignment horizontal="right" vertical="center"/>
      <protection locked="0" hidden="1"/>
    </xf>
    <xf numFmtId="0" fontId="4" fillId="3" borderId="0" xfId="0" applyFont="1" applyFill="1" applyAlignment="1" applyProtection="1">
      <alignment horizontal="left" vertical="center"/>
    </xf>
    <xf numFmtId="0" fontId="4" fillId="6" borderId="4" xfId="0" applyFont="1" applyFill="1" applyBorder="1" applyAlignment="1" applyProtection="1">
      <alignment horizontal="left" vertical="center"/>
    </xf>
    <xf numFmtId="0" fontId="45" fillId="5" borderId="4" xfId="0" applyFont="1" applyFill="1" applyBorder="1" applyAlignment="1" applyProtection="1">
      <alignment horizontal="left" vertical="center"/>
    </xf>
    <xf numFmtId="165" fontId="4" fillId="8" borderId="1" xfId="0" applyNumberFormat="1" applyFont="1" applyFill="1" applyBorder="1" applyAlignment="1" applyProtection="1">
      <alignment horizontal="left" vertical="center" wrapText="1"/>
      <protection hidden="1"/>
    </xf>
    <xf numFmtId="164" fontId="8" fillId="8" borderId="1" xfId="0" applyNumberFormat="1" applyFont="1" applyFill="1" applyBorder="1" applyAlignment="1" applyProtection="1">
      <alignment horizontal="right" vertical="center" wrapText="1"/>
      <protection hidden="1"/>
    </xf>
    <xf numFmtId="0" fontId="4" fillId="6" borderId="2" xfId="0" applyFont="1" applyFill="1" applyBorder="1" applyAlignment="1" applyProtection="1">
      <alignment horizontal="left" vertical="center"/>
    </xf>
    <xf numFmtId="0" fontId="4" fillId="3" borderId="0" xfId="0" applyFont="1" applyFill="1" applyAlignment="1" applyProtection="1">
      <alignment horizontal="left" vertical="center" wrapText="1"/>
    </xf>
    <xf numFmtId="0" fontId="4" fillId="6" borderId="4" xfId="0" applyFont="1" applyFill="1" applyBorder="1" applyAlignment="1" applyProtection="1">
      <alignment horizontal="left" vertical="center" wrapText="1"/>
    </xf>
    <xf numFmtId="0" fontId="15" fillId="3" borderId="0" xfId="0" applyFont="1" applyFill="1" applyAlignment="1" applyProtection="1">
      <alignment horizontal="left"/>
      <protection locked="0" hidden="1"/>
    </xf>
    <xf numFmtId="0" fontId="15" fillId="4" borderId="0" xfId="0" applyFont="1" applyFill="1" applyAlignment="1" applyProtection="1">
      <alignment horizontal="left"/>
      <protection locked="0"/>
    </xf>
    <xf numFmtId="0" fontId="15" fillId="3" borderId="0" xfId="0" applyFont="1" applyFill="1" applyAlignment="1" applyProtection="1">
      <alignment horizontal="left"/>
      <protection locked="0"/>
    </xf>
    <xf numFmtId="0" fontId="2" fillId="4" borderId="0" xfId="0" applyFont="1" applyFill="1" applyAlignment="1" applyProtection="1">
      <alignment horizontal="left" vertical="center" wrapText="1"/>
      <protection locked="0" hidden="1"/>
    </xf>
    <xf numFmtId="0" fontId="4" fillId="3" borderId="0" xfId="0" applyFont="1" applyFill="1" applyAlignment="1" applyProtection="1">
      <alignment horizontal="left"/>
      <protection locked="0" hidden="1"/>
    </xf>
    <xf numFmtId="0" fontId="4" fillId="3" borderId="0" xfId="0" applyFont="1" applyFill="1" applyAlignment="1" applyProtection="1">
      <alignment horizontal="left"/>
      <protection locked="0"/>
    </xf>
    <xf numFmtId="0" fontId="16" fillId="3" borderId="0" xfId="0" applyFont="1" applyFill="1" applyAlignment="1" applyProtection="1">
      <alignment horizontal="left"/>
      <protection locked="0" hidden="1"/>
    </xf>
    <xf numFmtId="0" fontId="6" fillId="3" borderId="0" xfId="0" applyFont="1" applyFill="1" applyAlignment="1" applyProtection="1">
      <alignment horizontal="left" vertical="center"/>
      <protection locked="0" hidden="1"/>
    </xf>
    <xf numFmtId="0" fontId="5" fillId="3" borderId="0" xfId="0" applyFont="1" applyFill="1" applyAlignment="1" applyProtection="1">
      <alignment horizontal="left" vertical="center"/>
      <protection locked="0" hidden="1"/>
    </xf>
    <xf numFmtId="0" fontId="5" fillId="3" borderId="0" xfId="0" applyFont="1" applyFill="1" applyAlignment="1" applyProtection="1">
      <alignment horizontal="center" vertical="center" wrapText="1"/>
      <protection locked="0" hidden="1"/>
    </xf>
    <xf numFmtId="0" fontId="5" fillId="3" borderId="0" xfId="0" applyFont="1" applyFill="1" applyAlignment="1" applyProtection="1">
      <alignment horizontal="right" vertical="center" wrapText="1"/>
      <protection locked="0" hidden="1"/>
    </xf>
    <xf numFmtId="0" fontId="43" fillId="3" borderId="0" xfId="0" applyFont="1" applyFill="1" applyAlignment="1" applyProtection="1">
      <alignment horizontal="left" vertical="center" wrapText="1"/>
      <protection locked="0" hidden="1"/>
    </xf>
    <xf numFmtId="0" fontId="6" fillId="3" borderId="0" xfId="0" applyFont="1" applyFill="1" applyAlignment="1" applyProtection="1">
      <alignment horizontal="left" vertical="center"/>
      <protection locked="0"/>
    </xf>
    <xf numFmtId="0" fontId="5" fillId="3" borderId="0" xfId="0" applyFont="1" applyFill="1" applyAlignment="1" applyProtection="1">
      <alignment horizontal="left" vertical="center"/>
      <protection locked="0"/>
    </xf>
    <xf numFmtId="0" fontId="29" fillId="3" borderId="0" xfId="0" applyFont="1" applyFill="1" applyAlignment="1" applyProtection="1">
      <alignment horizontal="left" vertical="center" wrapText="1"/>
      <protection locked="0" hidden="1"/>
    </xf>
    <xf numFmtId="0" fontId="4" fillId="3" borderId="0" xfId="0" applyFont="1" applyFill="1" applyAlignment="1" applyProtection="1">
      <alignment horizontal="left" vertical="center" wrapText="1"/>
      <protection locked="0"/>
    </xf>
    <xf numFmtId="0" fontId="4" fillId="3" borderId="0" xfId="0" applyFont="1" applyFill="1" applyAlignment="1" applyProtection="1">
      <alignment horizontal="left" vertical="center" wrapText="1"/>
      <protection locked="0" hidden="1"/>
    </xf>
    <xf numFmtId="0" fontId="18" fillId="3" borderId="0" xfId="0" applyFont="1" applyFill="1" applyAlignment="1" applyProtection="1">
      <alignment vertical="center"/>
      <protection locked="0" hidden="1"/>
    </xf>
    <xf numFmtId="0" fontId="0" fillId="3" borderId="0" xfId="0" applyFill="1" applyAlignment="1" applyProtection="1">
      <alignment horizontal="left" vertical="center"/>
      <protection locked="0" hidden="1"/>
    </xf>
    <xf numFmtId="8" fontId="18" fillId="3" borderId="0" xfId="0" applyNumberFormat="1" applyFont="1" applyFill="1" applyAlignment="1" applyProtection="1">
      <alignment horizontal="right" vertical="center" wrapText="1"/>
      <protection locked="0" hidden="1"/>
    </xf>
    <xf numFmtId="0" fontId="4" fillId="3" borderId="0" xfId="0" applyFont="1" applyFill="1" applyAlignment="1" applyProtection="1">
      <alignment horizontal="right" vertical="center"/>
      <protection locked="0" hidden="1"/>
    </xf>
    <xf numFmtId="0" fontId="14" fillId="3" borderId="0" xfId="0" applyFont="1" applyFill="1" applyAlignment="1" applyProtection="1">
      <alignment horizontal="left" vertical="center" wrapText="1"/>
      <protection locked="0" hidden="1"/>
    </xf>
    <xf numFmtId="8" fontId="4" fillId="3" borderId="0" xfId="0" applyNumberFormat="1" applyFont="1" applyFill="1" applyAlignment="1" applyProtection="1">
      <alignment horizontal="left" vertical="center" wrapText="1"/>
      <protection locked="0" hidden="1"/>
    </xf>
    <xf numFmtId="0" fontId="4" fillId="3" borderId="0" xfId="0" applyFont="1" applyFill="1" applyAlignment="1" applyProtection="1">
      <alignment horizontal="left" vertical="center"/>
      <protection locked="0" hidden="1"/>
    </xf>
    <xf numFmtId="0" fontId="4" fillId="3" borderId="0" xfId="0" applyFont="1" applyFill="1" applyAlignment="1" applyProtection="1">
      <alignment horizontal="left" vertical="center"/>
      <protection locked="0"/>
    </xf>
    <xf numFmtId="0" fontId="8" fillId="3" borderId="0" xfId="0" applyFont="1" applyFill="1" applyAlignment="1" applyProtection="1">
      <alignment horizontal="left" vertical="center"/>
      <protection locked="0" hidden="1"/>
    </xf>
    <xf numFmtId="0" fontId="8" fillId="3" borderId="0" xfId="0" applyFont="1" applyFill="1" applyAlignment="1" applyProtection="1">
      <alignment horizontal="left" vertical="center"/>
      <protection locked="0"/>
    </xf>
    <xf numFmtId="0" fontId="4" fillId="3" borderId="1" xfId="0" applyFont="1" applyFill="1" applyBorder="1" applyAlignment="1" applyProtection="1">
      <alignment horizontal="left" vertical="center"/>
      <protection locked="0"/>
    </xf>
    <xf numFmtId="0" fontId="22" fillId="3" borderId="0" xfId="0" applyFont="1" applyFill="1" applyAlignment="1" applyProtection="1">
      <alignment horizontal="left" vertical="center"/>
      <protection locked="0" hidden="1"/>
    </xf>
    <xf numFmtId="0" fontId="22" fillId="3" borderId="1" xfId="0" applyFont="1" applyFill="1" applyBorder="1" applyAlignment="1" applyProtection="1">
      <alignment horizontal="left" vertical="center"/>
      <protection locked="0"/>
    </xf>
    <xf numFmtId="0" fontId="22" fillId="3" borderId="0" xfId="0" applyFont="1" applyFill="1" applyAlignment="1" applyProtection="1">
      <alignment horizontal="left" vertical="center"/>
      <protection locked="0"/>
    </xf>
    <xf numFmtId="8" fontId="8" fillId="3" borderId="1" xfId="0" applyNumberFormat="1" applyFont="1" applyFill="1" applyBorder="1" applyAlignment="1" applyProtection="1">
      <alignment horizontal="right" vertical="center"/>
      <protection locked="0" hidden="1"/>
    </xf>
    <xf numFmtId="0" fontId="22" fillId="3" borderId="0" xfId="0" applyFont="1" applyFill="1" applyBorder="1" applyAlignment="1" applyProtection="1">
      <alignment horizontal="left"/>
      <protection locked="0" hidden="1"/>
    </xf>
    <xf numFmtId="0" fontId="4" fillId="3" borderId="0" xfId="0" applyFont="1" applyFill="1" applyBorder="1" applyAlignment="1" applyProtection="1">
      <alignment horizontal="left"/>
      <protection locked="0" hidden="1"/>
    </xf>
    <xf numFmtId="0" fontId="22" fillId="3" borderId="0" xfId="0" applyFont="1" applyFill="1" applyAlignment="1" applyProtection="1">
      <alignment horizontal="left"/>
      <protection locked="0" hidden="1"/>
    </xf>
    <xf numFmtId="165" fontId="4" fillId="3" borderId="0" xfId="0" applyNumberFormat="1" applyFont="1" applyFill="1" applyAlignment="1" applyProtection="1">
      <alignment horizontal="left" wrapText="1"/>
      <protection locked="0" hidden="1"/>
    </xf>
    <xf numFmtId="0" fontId="22" fillId="3" borderId="0" xfId="0" applyFont="1" applyFill="1" applyAlignment="1" applyProtection="1">
      <alignment horizontal="left"/>
      <protection locked="0"/>
    </xf>
    <xf numFmtId="165" fontId="4" fillId="3" borderId="0" xfId="0" applyNumberFormat="1" applyFont="1" applyFill="1" applyAlignment="1" applyProtection="1">
      <alignment horizontal="left" wrapText="1"/>
      <protection locked="0"/>
    </xf>
    <xf numFmtId="165" fontId="8" fillId="3" borderId="0" xfId="0" applyNumberFormat="1" applyFont="1" applyFill="1" applyAlignment="1" applyProtection="1">
      <alignment horizontal="left" wrapText="1"/>
      <protection locked="0"/>
    </xf>
    <xf numFmtId="9" fontId="8" fillId="6" borderId="4" xfId="0" applyNumberFormat="1" applyFont="1" applyFill="1" applyBorder="1" applyAlignment="1" applyProtection="1">
      <alignment horizontal="left" vertical="center"/>
      <protection hidden="1"/>
    </xf>
    <xf numFmtId="0" fontId="40" fillId="4" borderId="1" xfId="0" applyFont="1" applyFill="1" applyBorder="1" applyAlignment="1">
      <alignment horizontal="center" vertical="center" wrapText="1"/>
    </xf>
    <xf numFmtId="0" fontId="24" fillId="2" borderId="0" xfId="0" applyFont="1" applyFill="1" applyAlignment="1">
      <alignment horizontal="left" vertical="top" wrapText="1"/>
    </xf>
    <xf numFmtId="0" fontId="4" fillId="2" borderId="0" xfId="0" applyFont="1" applyFill="1" applyAlignment="1">
      <alignment horizontal="left" vertical="top" wrapText="1"/>
    </xf>
    <xf numFmtId="0" fontId="11" fillId="2" borderId="0" xfId="0" applyFont="1" applyFill="1" applyAlignment="1">
      <alignment horizontal="left" vertical="top" wrapText="1"/>
    </xf>
    <xf numFmtId="0" fontId="24" fillId="2" borderId="0" xfId="0" applyFont="1" applyFill="1" applyAlignment="1" applyProtection="1">
      <alignment horizontal="left" vertical="top" wrapText="1"/>
      <protection hidden="1"/>
    </xf>
    <xf numFmtId="0" fontId="41" fillId="7" borderId="1" xfId="0" applyFont="1" applyFill="1" applyBorder="1" applyAlignment="1">
      <alignment horizontal="center" vertical="center" wrapText="1"/>
    </xf>
    <xf numFmtId="0" fontId="29" fillId="2" borderId="0" xfId="0" applyFont="1" applyFill="1" applyAlignment="1">
      <alignment horizontal="center" vertical="top" wrapText="1"/>
    </xf>
    <xf numFmtId="0" fontId="31" fillId="2" borderId="0" xfId="0" applyFont="1" applyFill="1" applyAlignment="1">
      <alignment horizontal="left" vertical="center" wrapText="1"/>
    </xf>
    <xf numFmtId="0" fontId="1" fillId="2" borderId="0" xfId="1" applyFill="1" applyAlignment="1">
      <alignment horizontal="left" vertical="top"/>
    </xf>
    <xf numFmtId="0" fontId="38" fillId="4" borderId="1" xfId="0" applyFont="1" applyFill="1" applyBorder="1" applyAlignment="1">
      <alignment horizontal="center" vertical="center"/>
    </xf>
    <xf numFmtId="0" fontId="38" fillId="4" borderId="1" xfId="0" applyFont="1" applyFill="1" applyBorder="1" applyAlignment="1" applyProtection="1">
      <alignment horizontal="center" vertical="center" wrapText="1"/>
      <protection locked="0"/>
    </xf>
    <xf numFmtId="0" fontId="38" fillId="4" borderId="1" xfId="0" applyFont="1" applyFill="1" applyBorder="1" applyAlignment="1">
      <alignment horizontal="center" vertical="center" wrapText="1"/>
    </xf>
    <xf numFmtId="0" fontId="4" fillId="2" borderId="0" xfId="0" applyFont="1" applyFill="1" applyBorder="1" applyAlignment="1">
      <alignment horizontal="left" wrapText="1"/>
    </xf>
    <xf numFmtId="0" fontId="24" fillId="2" borderId="0" xfId="0" applyFont="1" applyFill="1" applyBorder="1" applyAlignment="1">
      <alignment horizontal="left" wrapText="1"/>
    </xf>
    <xf numFmtId="0" fontId="9" fillId="5" borderId="1" xfId="0" applyFont="1" applyFill="1" applyBorder="1" applyAlignment="1">
      <alignment horizontal="center" vertical="center" wrapText="1"/>
    </xf>
    <xf numFmtId="0" fontId="36" fillId="6" borderId="1" xfId="0" applyFont="1" applyFill="1" applyBorder="1" applyAlignment="1">
      <alignment horizontal="center" vertical="center" wrapText="1"/>
    </xf>
    <xf numFmtId="0" fontId="33" fillId="4" borderId="1" xfId="0" applyFont="1" applyFill="1" applyBorder="1" applyAlignment="1">
      <alignment horizontal="left" vertical="center" wrapText="1"/>
    </xf>
    <xf numFmtId="0" fontId="32" fillId="4" borderId="0" xfId="0" applyFont="1" applyFill="1" applyAlignment="1">
      <alignment horizontal="left" wrapText="1"/>
    </xf>
    <xf numFmtId="0" fontId="33" fillId="4" borderId="0" xfId="0" applyFont="1" applyFill="1" applyAlignment="1">
      <alignment horizontal="left" vertical="center" wrapText="1"/>
    </xf>
    <xf numFmtId="0" fontId="37" fillId="4" borderId="0" xfId="0" applyFont="1" applyFill="1" applyAlignment="1">
      <alignment horizontal="left" wrapText="1"/>
    </xf>
    <xf numFmtId="0" fontId="4" fillId="6" borderId="2" xfId="2" applyFont="1" applyFill="1" applyBorder="1" applyAlignment="1">
      <alignment horizontal="left" vertical="center" wrapText="1"/>
    </xf>
    <xf numFmtId="0" fontId="4" fillId="6" borderId="4" xfId="2" applyFont="1" applyFill="1" applyBorder="1" applyAlignment="1">
      <alignment horizontal="left" vertical="center" wrapText="1"/>
    </xf>
    <xf numFmtId="0" fontId="4" fillId="6" borderId="3" xfId="2" applyFont="1" applyFill="1" applyBorder="1" applyAlignment="1">
      <alignment horizontal="left" vertical="center" wrapText="1"/>
    </xf>
    <xf numFmtId="0" fontId="4" fillId="0" borderId="1" xfId="0" applyFont="1" applyBorder="1" applyAlignment="1">
      <alignment horizontal="left"/>
    </xf>
    <xf numFmtId="0" fontId="4" fillId="0" borderId="1" xfId="0" applyFont="1" applyBorder="1" applyAlignment="1">
      <alignment horizontal="left" wrapText="1"/>
    </xf>
    <xf numFmtId="0" fontId="4" fillId="3" borderId="0" xfId="0" applyFont="1" applyFill="1" applyAlignment="1">
      <alignment horizontal="left" wrapText="1"/>
    </xf>
    <xf numFmtId="0" fontId="4" fillId="3" borderId="0" xfId="0" applyFont="1" applyFill="1" applyAlignment="1">
      <alignment horizontal="left"/>
    </xf>
    <xf numFmtId="0" fontId="24" fillId="3" borderId="0" xfId="0" applyFont="1" applyFill="1" applyAlignment="1" applyProtection="1">
      <alignment horizontal="left" vertical="top" wrapText="1"/>
      <protection hidden="1"/>
    </xf>
    <xf numFmtId="0" fontId="24" fillId="3" borderId="0" xfId="0" applyFont="1" applyFill="1" applyAlignment="1">
      <alignment horizontal="left" vertical="top" wrapText="1"/>
    </xf>
    <xf numFmtId="0" fontId="1" fillId="3" borderId="0" xfId="1" applyFill="1" applyAlignment="1" applyProtection="1">
      <alignment horizontal="left"/>
    </xf>
    <xf numFmtId="0" fontId="42" fillId="3" borderId="0" xfId="0" applyFont="1" applyFill="1" applyAlignment="1">
      <alignment horizontal="left" vertical="center" wrapText="1"/>
    </xf>
    <xf numFmtId="0" fontId="4" fillId="6" borderId="0" xfId="2" applyFont="1" applyFill="1" applyAlignment="1">
      <alignment horizontal="left" vertical="center" wrapText="1"/>
    </xf>
    <xf numFmtId="0" fontId="4" fillId="3" borderId="0" xfId="0" applyFont="1" applyFill="1" applyAlignment="1">
      <alignment horizontal="justify" wrapText="1"/>
    </xf>
    <xf numFmtId="0" fontId="24" fillId="3" borderId="0" xfId="0" applyFont="1" applyFill="1" applyAlignment="1">
      <alignment horizontal="left"/>
    </xf>
    <xf numFmtId="0" fontId="37" fillId="4" borderId="1" xfId="0" applyFont="1" applyFill="1" applyBorder="1" applyAlignment="1" applyProtection="1">
      <alignment horizontal="center" vertical="center" wrapText="1"/>
      <protection locked="0"/>
    </xf>
    <xf numFmtId="0" fontId="37" fillId="4" borderId="1" xfId="0" applyFont="1" applyFill="1" applyBorder="1" applyAlignment="1">
      <alignment horizontal="center" vertical="center" wrapText="1"/>
    </xf>
    <xf numFmtId="0" fontId="8" fillId="5" borderId="1" xfId="0" applyFont="1" applyFill="1" applyBorder="1" applyAlignment="1">
      <alignment horizontal="center" vertical="center"/>
    </xf>
    <xf numFmtId="0" fontId="9" fillId="3" borderId="0" xfId="0" applyFont="1" applyFill="1" applyAlignment="1">
      <alignment horizontal="left" vertical="top" wrapText="1"/>
    </xf>
    <xf numFmtId="0" fontId="24" fillId="3" borderId="0" xfId="0" applyFont="1" applyFill="1" applyAlignment="1">
      <alignment vertical="top" wrapText="1"/>
    </xf>
    <xf numFmtId="0" fontId="37" fillId="4" borderId="0" xfId="0" applyFont="1" applyFill="1" applyAlignment="1">
      <alignment horizontal="left" vertical="center" wrapText="1"/>
    </xf>
    <xf numFmtId="0" fontId="6" fillId="7" borderId="1" xfId="0" applyFont="1" applyFill="1" applyBorder="1" applyAlignment="1" applyProtection="1">
      <alignment horizontal="left" vertical="center" wrapText="1"/>
      <protection locked="0"/>
    </xf>
    <xf numFmtId="0" fontId="35" fillId="4" borderId="0" xfId="0" applyFont="1" applyFill="1" applyAlignment="1" applyProtection="1">
      <alignment horizontal="left" vertical="center" wrapText="1"/>
      <protection locked="0" hidden="1"/>
    </xf>
    <xf numFmtId="0" fontId="37" fillId="4" borderId="0" xfId="0" applyFont="1" applyFill="1" applyAlignment="1" applyProtection="1">
      <alignment horizontal="left" vertical="center" wrapText="1"/>
      <protection locked="0" hidden="1"/>
    </xf>
    <xf numFmtId="0" fontId="42" fillId="3" borderId="0" xfId="0" applyFont="1" applyFill="1" applyAlignment="1" applyProtection="1">
      <alignment horizontal="left"/>
      <protection locked="0" hidden="1"/>
    </xf>
    <xf numFmtId="0" fontId="10" fillId="3" borderId="0" xfId="0" applyFont="1" applyFill="1" applyAlignment="1" applyProtection="1">
      <alignment horizontal="left"/>
      <protection locked="0"/>
    </xf>
    <xf numFmtId="0" fontId="1" fillId="3" borderId="0" xfId="1" applyFill="1" applyBorder="1" applyAlignment="1" applyProtection="1">
      <alignment horizontal="left" vertical="center" wrapText="1"/>
      <protection hidden="1"/>
    </xf>
    <xf numFmtId="0" fontId="4" fillId="6" borderId="1" xfId="0" applyFont="1" applyFill="1" applyBorder="1" applyAlignment="1" applyProtection="1">
      <alignment horizontal="left" vertical="center" wrapText="1"/>
      <protection hidden="1"/>
    </xf>
    <xf numFmtId="0" fontId="46" fillId="3" borderId="0" xfId="0" applyFont="1" applyFill="1" applyAlignment="1" applyProtection="1">
      <alignment horizontal="left" vertical="center"/>
      <protection hidden="1"/>
    </xf>
    <xf numFmtId="0" fontId="4" fillId="6" borderId="0" xfId="0" applyFont="1" applyFill="1" applyAlignment="1" applyProtection="1">
      <alignment vertical="center"/>
      <protection locked="0" hidden="1"/>
    </xf>
    <xf numFmtId="0" fontId="3" fillId="3" borderId="0" xfId="1" applyFont="1" applyFill="1" applyBorder="1" applyAlignment="1" applyProtection="1">
      <alignment horizontal="right"/>
      <protection locked="0" hidden="1"/>
    </xf>
    <xf numFmtId="0" fontId="5" fillId="3" borderId="0" xfId="0" applyFont="1" applyFill="1" applyAlignment="1" applyProtection="1">
      <alignment horizontal="center" vertical="center"/>
      <protection locked="0" hidden="1"/>
    </xf>
  </cellXfs>
  <cellStyles count="3">
    <cellStyle name="Hyperlink" xfId="1" builtinId="8"/>
    <cellStyle name="Normal" xfId="0" builtinId="0"/>
    <cellStyle name="Normal_accompaniments" xfId="2" xr:uid="{BFDC25AA-BED3-42A9-A130-C4AF6DF2F3E8}"/>
  </cellStyles>
  <dxfs count="59">
    <dxf>
      <font>
        <condense val="0"/>
        <extend val="0"/>
        <color indexed="42"/>
      </font>
    </dxf>
    <dxf>
      <font>
        <b val="0"/>
        <i val="0"/>
        <strike val="0"/>
        <condense val="0"/>
        <extend val="0"/>
        <color indexed="9"/>
      </font>
    </dxf>
    <dxf>
      <font>
        <b val="0"/>
        <i val="0"/>
        <strike val="0"/>
        <condense val="0"/>
        <extend val="0"/>
        <color indexed="9"/>
      </font>
    </dxf>
    <dxf>
      <font>
        <b val="0"/>
        <i val="0"/>
        <strike val="0"/>
        <condense val="0"/>
        <extend val="0"/>
        <color indexed="9"/>
      </font>
    </dxf>
    <dxf>
      <font>
        <b val="0"/>
        <i val="0"/>
        <strike val="0"/>
        <condense val="0"/>
        <extend val="0"/>
        <color indexed="9"/>
      </font>
    </dxf>
    <dxf>
      <font>
        <b val="0"/>
        <i val="0"/>
        <strike val="0"/>
        <condense val="0"/>
        <extend val="0"/>
        <color indexed="9"/>
      </font>
    </dxf>
    <dxf>
      <font>
        <b val="0"/>
        <i val="0"/>
        <strike val="0"/>
        <condense val="0"/>
        <extend val="0"/>
        <color indexed="9"/>
      </font>
    </dxf>
    <dxf>
      <font>
        <b val="0"/>
        <i val="0"/>
        <strike val="0"/>
        <condense val="0"/>
        <extend val="0"/>
        <color indexed="9"/>
      </font>
    </dxf>
    <dxf>
      <font>
        <b val="0"/>
        <i val="0"/>
        <strike val="0"/>
        <condense val="0"/>
        <extend val="0"/>
        <color indexed="9"/>
      </font>
    </dxf>
    <dxf>
      <font>
        <b val="0"/>
        <i val="0"/>
        <strike val="0"/>
        <condense val="0"/>
        <extend val="0"/>
        <color indexed="9"/>
      </font>
    </dxf>
    <dxf>
      <font>
        <b val="0"/>
        <i val="0"/>
        <strike val="0"/>
        <condense val="0"/>
        <extend val="0"/>
        <color indexed="9"/>
      </font>
    </dxf>
    <dxf>
      <font>
        <b val="0"/>
        <i val="0"/>
        <strike val="0"/>
        <condense val="0"/>
        <extend val="0"/>
        <color indexed="9"/>
      </font>
    </dxf>
    <dxf>
      <font>
        <b val="0"/>
        <i val="0"/>
        <strike val="0"/>
        <condense val="0"/>
        <extend val="0"/>
        <color indexed="9"/>
      </font>
    </dxf>
    <dxf>
      <font>
        <b val="0"/>
        <i val="0"/>
        <strike val="0"/>
        <condense val="0"/>
        <extend val="0"/>
        <color indexed="9"/>
      </font>
    </dxf>
    <dxf>
      <font>
        <b val="0"/>
        <i val="0"/>
        <strike val="0"/>
        <condense val="0"/>
        <extend val="0"/>
        <color indexed="9"/>
      </font>
    </dxf>
    <dxf>
      <font>
        <b val="0"/>
        <i val="0"/>
        <strike val="0"/>
        <condense val="0"/>
        <extend val="0"/>
        <color indexed="9"/>
      </font>
    </dxf>
    <dxf>
      <font>
        <b val="0"/>
        <i val="0"/>
        <strike val="0"/>
        <condense val="0"/>
        <extend val="0"/>
        <color indexed="9"/>
      </font>
    </dxf>
    <dxf>
      <font>
        <b val="0"/>
        <i val="0"/>
        <strike val="0"/>
        <condense val="0"/>
        <extend val="0"/>
        <color indexed="9"/>
      </font>
    </dxf>
    <dxf>
      <font>
        <condense val="0"/>
        <extend val="0"/>
        <color indexed="26"/>
      </font>
    </dxf>
    <dxf>
      <font>
        <b val="0"/>
        <i val="0"/>
        <strike val="0"/>
        <condense val="0"/>
        <extend val="0"/>
        <color indexed="9"/>
      </font>
    </dxf>
    <dxf>
      <font>
        <condense val="0"/>
        <extend val="0"/>
        <color indexed="26"/>
      </font>
    </dxf>
    <dxf>
      <font>
        <condense val="0"/>
        <extend val="0"/>
        <color indexed="10"/>
      </font>
    </dxf>
    <dxf>
      <font>
        <condense val="0"/>
        <extend val="0"/>
        <color indexed="9"/>
      </font>
    </dxf>
    <dxf>
      <font>
        <condense val="0"/>
        <extend val="0"/>
        <color indexed="26"/>
      </font>
    </dxf>
    <dxf>
      <font>
        <condense val="0"/>
        <extend val="0"/>
        <color indexed="26"/>
      </font>
    </dxf>
    <dxf>
      <font>
        <condense val="0"/>
        <extend val="0"/>
        <color indexed="26"/>
      </font>
    </dxf>
    <dxf>
      <font>
        <condense val="0"/>
        <extend val="0"/>
        <color indexed="26"/>
      </font>
    </dxf>
    <dxf>
      <font>
        <condense val="0"/>
        <extend val="0"/>
        <color indexed="26"/>
      </font>
    </dxf>
    <dxf>
      <font>
        <condense val="0"/>
        <extend val="0"/>
        <color indexed="26"/>
      </font>
    </dxf>
    <dxf>
      <font>
        <condense val="0"/>
        <extend val="0"/>
        <color indexed="26"/>
      </font>
    </dxf>
    <dxf>
      <font>
        <condense val="0"/>
        <extend val="0"/>
        <color indexed="26"/>
      </font>
    </dxf>
    <dxf>
      <font>
        <condense val="0"/>
        <extend val="0"/>
        <color indexed="26"/>
      </font>
    </dxf>
    <dxf>
      <font>
        <condense val="0"/>
        <extend val="0"/>
        <color indexed="26"/>
      </font>
    </dxf>
    <dxf>
      <font>
        <condense val="0"/>
        <extend val="0"/>
        <color indexed="26"/>
      </font>
    </dxf>
    <dxf>
      <font>
        <condense val="0"/>
        <extend val="0"/>
        <color indexed="26"/>
      </font>
    </dxf>
    <dxf>
      <font>
        <condense val="0"/>
        <extend val="0"/>
        <color indexed="26"/>
      </font>
    </dxf>
    <dxf>
      <font>
        <condense val="0"/>
        <extend val="0"/>
        <color indexed="26"/>
      </font>
    </dxf>
    <dxf>
      <font>
        <condense val="0"/>
        <extend val="0"/>
        <color indexed="26"/>
      </font>
    </dxf>
    <dxf>
      <font>
        <condense val="0"/>
        <extend val="0"/>
        <color indexed="26"/>
      </font>
    </dxf>
    <dxf>
      <font>
        <condense val="0"/>
        <extend val="0"/>
        <color indexed="26"/>
      </font>
    </dxf>
    <dxf>
      <font>
        <condense val="0"/>
        <extend val="0"/>
        <color indexed="26"/>
      </font>
    </dxf>
    <dxf>
      <font>
        <condense val="0"/>
        <extend val="0"/>
        <color indexed="26"/>
      </font>
    </dxf>
    <dxf>
      <font>
        <condense val="0"/>
        <extend val="0"/>
        <color indexed="26"/>
      </font>
    </dxf>
    <dxf>
      <font>
        <condense val="0"/>
        <extend val="0"/>
        <color indexed="26"/>
      </font>
    </dxf>
    <dxf>
      <font>
        <condense val="0"/>
        <extend val="0"/>
        <color indexed="26"/>
      </font>
    </dxf>
    <dxf>
      <font>
        <condense val="0"/>
        <extend val="0"/>
        <color indexed="26"/>
      </font>
    </dxf>
    <dxf>
      <font>
        <condense val="0"/>
        <extend val="0"/>
        <color indexed="26"/>
      </font>
    </dxf>
    <dxf>
      <font>
        <condense val="0"/>
        <extend val="0"/>
        <color indexed="26"/>
      </font>
    </dxf>
    <dxf>
      <font>
        <condense val="0"/>
        <extend val="0"/>
        <color indexed="26"/>
      </font>
    </dxf>
    <dxf>
      <font>
        <condense val="0"/>
        <extend val="0"/>
        <color indexed="26"/>
      </font>
    </dxf>
    <dxf>
      <font>
        <condense val="0"/>
        <extend val="0"/>
        <color indexed="26"/>
      </font>
    </dxf>
    <dxf>
      <font>
        <condense val="0"/>
        <extend val="0"/>
        <color indexed="26"/>
      </font>
    </dxf>
    <dxf>
      <font>
        <condense val="0"/>
        <extend val="0"/>
        <color indexed="26"/>
      </font>
    </dxf>
    <dxf>
      <font>
        <condense val="0"/>
        <extend val="0"/>
        <color indexed="26"/>
      </font>
    </dxf>
    <dxf>
      <font>
        <condense val="0"/>
        <extend val="0"/>
        <color indexed="26"/>
      </font>
    </dxf>
    <dxf>
      <font>
        <condense val="0"/>
        <extend val="0"/>
        <color indexed="26"/>
      </font>
    </dxf>
    <dxf>
      <font>
        <condense val="0"/>
        <extend val="0"/>
        <color indexed="10"/>
      </font>
    </dxf>
    <dxf>
      <font>
        <condense val="0"/>
        <extend val="0"/>
        <color indexed="9"/>
      </font>
    </dxf>
    <dxf>
      <font>
        <condense val="0"/>
        <extend val="0"/>
        <color indexed="26"/>
      </font>
    </dxf>
  </dxfs>
  <tableStyles count="0" defaultTableStyle="TableStyleMedium2" defaultPivotStyle="PivotStyleLight16"/>
  <colors>
    <mruColors>
      <color rgb="FFE2DF82"/>
      <color rgb="FFECBF08"/>
      <color rgb="FFEAE4D7"/>
      <color rgb="FFDCE7E6"/>
      <color rgb="FF2D716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microsoft.com/office/2017/06/relationships/rdRichValue" Target="richData/rdrichvalue.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sheetMetadata" Target="metadata.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11" Type="http://schemas.openxmlformats.org/officeDocument/2006/relationships/calcChain" Target="calcChain.xml"/><Relationship Id="rId5" Type="http://schemas.openxmlformats.org/officeDocument/2006/relationships/styles" Target="styles.xml"/><Relationship Id="rId10" Type="http://schemas.microsoft.com/office/2017/06/relationships/rdRichValueTypes" Target="richData/rdRichValueTypes.xml"/><Relationship Id="rId4" Type="http://schemas.openxmlformats.org/officeDocument/2006/relationships/theme" Target="theme/theme1.xml"/><Relationship Id="rId9" Type="http://schemas.microsoft.com/office/2017/06/relationships/rdRichValueStructure" Target="richData/rdrichvaluestructure.xml"/><Relationship Id="rId14"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5.jpg"/><Relationship Id="rId1" Type="http://schemas.openxmlformats.org/officeDocument/2006/relationships/image" Target="../media/image4.png"/><Relationship Id="rId4" Type="http://schemas.openxmlformats.org/officeDocument/2006/relationships/image" Target="../media/image6.png"/></Relationships>
</file>

<file path=xl/drawings/_rels/drawing3.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xdr:from>
      <xdr:col>3</xdr:col>
      <xdr:colOff>1044574</xdr:colOff>
      <xdr:row>929</xdr:row>
      <xdr:rowOff>165100</xdr:rowOff>
    </xdr:from>
    <xdr:to>
      <xdr:col>12</xdr:col>
      <xdr:colOff>116007</xdr:colOff>
      <xdr:row>935</xdr:row>
      <xdr:rowOff>156859</xdr:rowOff>
    </xdr:to>
    <xdr:pic>
      <xdr:nvPicPr>
        <xdr:cNvPr id="3" name="Picture 10">
          <a:extLst>
            <a:ext uri="{FF2B5EF4-FFF2-40B4-BE49-F238E27FC236}">
              <a16:creationId xmlns:a16="http://schemas.microsoft.com/office/drawing/2014/main" id="{1E22E1BE-D9FF-4441-9C85-2E5BAEA99AB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bwMode="auto">
        <a:xfrm>
          <a:off x="4460874" y="52349400"/>
          <a:ext cx="5815133" cy="1210959"/>
        </a:xfrm>
        <a:prstGeom prst="rect">
          <a:avLst/>
        </a:prstGeom>
        <a:noFill/>
        <a:ln w="317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xdr:from>
      <xdr:col>6</xdr:col>
      <xdr:colOff>241300</xdr:colOff>
      <xdr:row>938</xdr:row>
      <xdr:rowOff>100791</xdr:rowOff>
    </xdr:from>
    <xdr:to>
      <xdr:col>12</xdr:col>
      <xdr:colOff>101600</xdr:colOff>
      <xdr:row>949</xdr:row>
      <xdr:rowOff>112291</xdr:rowOff>
    </xdr:to>
    <xdr:pic>
      <xdr:nvPicPr>
        <xdr:cNvPr id="4" name="Picture 11">
          <a:extLst>
            <a:ext uri="{FF2B5EF4-FFF2-40B4-BE49-F238E27FC236}">
              <a16:creationId xmlns:a16="http://schemas.microsoft.com/office/drawing/2014/main" id="{F1499253-FFB5-4B63-90B3-A63A4C7F87B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xdr:blipFill>
      <xdr:spPr bwMode="auto">
        <a:xfrm>
          <a:off x="6883400" y="54113891"/>
          <a:ext cx="3378200" cy="3059500"/>
        </a:xfrm>
        <a:prstGeom prst="rect">
          <a:avLst/>
        </a:prstGeom>
        <a:noFill/>
        <a:ln w="317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60324</xdr:colOff>
      <xdr:row>904</xdr:row>
      <xdr:rowOff>22226</xdr:rowOff>
    </xdr:from>
    <xdr:to>
      <xdr:col>4</xdr:col>
      <xdr:colOff>20150</xdr:colOff>
      <xdr:row>924</xdr:row>
      <xdr:rowOff>165100</xdr:rowOff>
    </xdr:to>
    <xdr:pic>
      <xdr:nvPicPr>
        <xdr:cNvPr id="5" name="Picture 4">
          <a:extLst>
            <a:ext uri="{FF2B5EF4-FFF2-40B4-BE49-F238E27FC236}">
              <a16:creationId xmlns:a16="http://schemas.microsoft.com/office/drawing/2014/main" id="{9B8ABED3-B2B1-4F91-9F04-A857B0520A92}"/>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l="5316" r="5316"/>
        <a:stretch/>
      </xdr:blipFill>
      <xdr:spPr bwMode="auto">
        <a:xfrm>
          <a:off x="327024" y="47126526"/>
          <a:ext cx="6686217" cy="42068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0</xdr:rowOff>
    </xdr:from>
    <xdr:to>
      <xdr:col>2</xdr:col>
      <xdr:colOff>2256</xdr:colOff>
      <xdr:row>3</xdr:row>
      <xdr:rowOff>0</xdr:rowOff>
    </xdr:to>
    <xdr:pic>
      <xdr:nvPicPr>
        <xdr:cNvPr id="7" name="Picture 6">
          <a:extLst>
            <a:ext uri="{FF2B5EF4-FFF2-40B4-BE49-F238E27FC236}">
              <a16:creationId xmlns:a16="http://schemas.microsoft.com/office/drawing/2014/main" id="{B0D429DF-EE43-8145-B9A8-ABF6C62B8156}"/>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xdr:blipFill>
      <xdr:spPr bwMode="auto">
        <a:xfrm>
          <a:off x="0" y="0"/>
          <a:ext cx="2402650" cy="1130300"/>
        </a:xfrm>
        <a:prstGeom prst="rect">
          <a:avLst/>
        </a:prstGeom>
        <a:solidFill>
          <a:srgbClr val="FFFFCC"/>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2239474</xdr:colOff>
      <xdr:row>3</xdr:row>
      <xdr:rowOff>0</xdr:rowOff>
    </xdr:to>
    <xdr:pic>
      <xdr:nvPicPr>
        <xdr:cNvPr id="8" name="Picture 7">
          <a:extLst>
            <a:ext uri="{FF2B5EF4-FFF2-40B4-BE49-F238E27FC236}">
              <a16:creationId xmlns:a16="http://schemas.microsoft.com/office/drawing/2014/main" id="{54615350-1870-A04B-8622-8D81DF87839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bwMode="auto">
        <a:xfrm>
          <a:off x="0" y="0"/>
          <a:ext cx="2417274" cy="1130300"/>
        </a:xfrm>
        <a:prstGeom prst="rect">
          <a:avLst/>
        </a:prstGeom>
        <a:solidFill>
          <a:srgbClr val="FFFFCC"/>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899</xdr:row>
      <xdr:rowOff>0</xdr:rowOff>
    </xdr:from>
    <xdr:to>
      <xdr:col>9</xdr:col>
      <xdr:colOff>31151</xdr:colOff>
      <xdr:row>913</xdr:row>
      <xdr:rowOff>1224631</xdr:rowOff>
    </xdr:to>
    <xdr:pic>
      <xdr:nvPicPr>
        <xdr:cNvPr id="9" name="Picture 8">
          <a:extLst>
            <a:ext uri="{FF2B5EF4-FFF2-40B4-BE49-F238E27FC236}">
              <a16:creationId xmlns:a16="http://schemas.microsoft.com/office/drawing/2014/main" id="{D287974B-E191-694C-A7E5-E75E76B00BE5}"/>
            </a:ext>
          </a:extLst>
        </xdr:cNvPr>
        <xdr:cNvPicPr>
          <a:picLocks noChangeAspect="1"/>
        </xdr:cNvPicPr>
      </xdr:nvPicPr>
      <xdr:blipFill>
        <a:blip xmlns:r="http://schemas.openxmlformats.org/officeDocument/2006/relationships" r:embed="rId2"/>
        <a:stretch>
          <a:fillRect/>
        </a:stretch>
      </xdr:blipFill>
      <xdr:spPr>
        <a:xfrm>
          <a:off x="177800" y="44069000"/>
          <a:ext cx="7130451" cy="4069431"/>
        </a:xfrm>
        <a:prstGeom prst="rect">
          <a:avLst/>
        </a:prstGeom>
      </xdr:spPr>
    </xdr:pic>
    <xdr:clientData/>
  </xdr:twoCellAnchor>
  <xdr:twoCellAnchor editAs="oneCell">
    <xdr:from>
      <xdr:col>2</xdr:col>
      <xdr:colOff>1460500</xdr:colOff>
      <xdr:row>916</xdr:row>
      <xdr:rowOff>63500</xdr:rowOff>
    </xdr:from>
    <xdr:to>
      <xdr:col>11</xdr:col>
      <xdr:colOff>338395</xdr:colOff>
      <xdr:row>921</xdr:row>
      <xdr:rowOff>55072</xdr:rowOff>
    </xdr:to>
    <xdr:pic>
      <xdr:nvPicPr>
        <xdr:cNvPr id="11" name="Picture 10">
          <a:extLst>
            <a:ext uri="{FF2B5EF4-FFF2-40B4-BE49-F238E27FC236}">
              <a16:creationId xmlns:a16="http://schemas.microsoft.com/office/drawing/2014/main" id="{ECA1686B-50F7-CB4A-9DB4-8599D17CCC1B}"/>
            </a:ext>
          </a:extLst>
        </xdr:cNvPr>
        <xdr:cNvPicPr>
          <a:picLocks noChangeAspect="1"/>
        </xdr:cNvPicPr>
      </xdr:nvPicPr>
      <xdr:blipFill rotWithShape="1">
        <a:blip xmlns:r="http://schemas.openxmlformats.org/officeDocument/2006/relationships" r:embed="rId3"/>
        <a:srcRect l="772" r="1"/>
        <a:stretch/>
      </xdr:blipFill>
      <xdr:spPr>
        <a:xfrm>
          <a:off x="4191000" y="48907700"/>
          <a:ext cx="4732595" cy="1007572"/>
        </a:xfrm>
        <a:prstGeom prst="rect">
          <a:avLst/>
        </a:prstGeom>
      </xdr:spPr>
    </xdr:pic>
    <xdr:clientData/>
  </xdr:twoCellAnchor>
  <xdr:twoCellAnchor>
    <xdr:from>
      <xdr:col>9</xdr:col>
      <xdr:colOff>355600</xdr:colOff>
      <xdr:row>923</xdr:row>
      <xdr:rowOff>76200</xdr:rowOff>
    </xdr:from>
    <xdr:to>
      <xdr:col>13</xdr:col>
      <xdr:colOff>1133992</xdr:colOff>
      <xdr:row>933</xdr:row>
      <xdr:rowOff>145497</xdr:rowOff>
    </xdr:to>
    <xdr:pic>
      <xdr:nvPicPr>
        <xdr:cNvPr id="12" name="Picture 11">
          <a:extLst>
            <a:ext uri="{FF2B5EF4-FFF2-40B4-BE49-F238E27FC236}">
              <a16:creationId xmlns:a16="http://schemas.microsoft.com/office/drawing/2014/main" id="{214F36FD-E43E-4D41-AD71-62CEAE311638}"/>
            </a:ext>
          </a:extLst>
        </xdr:cNvPr>
        <xdr:cNvPicPr>
          <a:picLocks noChangeAspect="1" noChangeArrowheads="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879" r="-1"/>
        <a:stretch/>
      </xdr:blipFill>
      <xdr:spPr bwMode="auto">
        <a:xfrm>
          <a:off x="7632700" y="50342800"/>
          <a:ext cx="3026292" cy="2812497"/>
        </a:xfrm>
        <a:prstGeom prst="rect">
          <a:avLst/>
        </a:prstGeom>
        <a:noFill/>
        <a:ln w="3175">
          <a:noFill/>
          <a:miter lim="800000"/>
          <a:headEnd/>
          <a:tailEnd/>
        </a:ln>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1401681</xdr:colOff>
      <xdr:row>2</xdr:row>
      <xdr:rowOff>4600</xdr:rowOff>
    </xdr:to>
    <xdr:pic>
      <xdr:nvPicPr>
        <xdr:cNvPr id="3" name="Picture 2">
          <a:extLst>
            <a:ext uri="{FF2B5EF4-FFF2-40B4-BE49-F238E27FC236}">
              <a16:creationId xmlns:a16="http://schemas.microsoft.com/office/drawing/2014/main" id="{E64183EE-91BC-364D-9A23-ABECCF52717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bwMode="auto">
        <a:xfrm>
          <a:off x="0" y="0"/>
          <a:ext cx="1693781" cy="792000"/>
        </a:xfrm>
        <a:prstGeom prst="rect">
          <a:avLst/>
        </a:prstGeom>
        <a:solidFill>
          <a:srgbClr val="FFFFCC"/>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richData/rdRichValueTypes.xml><?xml version="1.0" encoding="utf-8"?>
<rvTypesInfo xmlns="http://schemas.microsoft.com/office/spreadsheetml/2017/richdata2">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Flags>
  </global>
</rvTypesInfo>
</file>

<file path=xl/richData/rdrichvalue.xml><?xml version="1.0" encoding="utf-8"?>
<rvData xmlns="http://schemas.microsoft.com/office/spreadsheetml/2017/richdata" count="1">
  <rv s="0">
    <v>13</v>
    <v>3</v>
  </rv>
</rvData>
</file>

<file path=xl/richData/rdrichvaluestructure.xml><?xml version="1.0" encoding="utf-8"?>
<rvStructures xmlns="http://schemas.microsoft.com/office/spreadsheetml/2017/richdata" count="1">
  <s t="_error">
    <k n="errorType" t="i"/>
    <k n="subType" t="i"/>
  </s>
</rvStructure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540B96-08A5-460C-BA25-31256DDE7384}">
  <dimension ref="A1:AF2275"/>
  <sheetViews>
    <sheetView topLeftCell="A888" zoomScale="81" zoomScaleNormal="81" workbookViewId="0">
      <selection activeCell="A894" sqref="A894:XFD894"/>
    </sheetView>
  </sheetViews>
  <sheetFormatPr defaultColWidth="8.85546875" defaultRowHeight="15.95" customHeight="1" x14ac:dyDescent="0.25"/>
  <cols>
    <col min="1" max="1" width="3.42578125" style="6" customWidth="1"/>
    <col min="2" max="2" width="31" style="1" customWidth="1"/>
    <col min="3" max="3" width="15.85546875" style="6" customWidth="1"/>
    <col min="4" max="4" width="42" style="6" customWidth="1"/>
    <col min="5" max="5" width="7.85546875" style="6" customWidth="1"/>
    <col min="6" max="6" width="7.140625" style="6" customWidth="1"/>
    <col min="7" max="7" width="6.7109375" style="5" customWidth="1"/>
    <col min="8" max="8" width="8.7109375" style="6" customWidth="1"/>
    <col min="9" max="9" width="8.28515625" style="3" hidden="1" customWidth="1"/>
    <col min="10" max="10" width="10.140625" style="5" customWidth="1"/>
    <col min="11" max="11" width="11.42578125" style="5" customWidth="1"/>
    <col min="12" max="12" width="9.140625" style="10"/>
    <col min="13" max="13" width="15.42578125" style="5" customWidth="1"/>
    <col min="14" max="14" width="9.7109375" style="5" customWidth="1"/>
    <col min="15" max="15" width="3.28515625" style="5" customWidth="1"/>
    <col min="16" max="16" width="15.85546875" style="5" customWidth="1"/>
    <col min="17" max="17" width="18" style="5" customWidth="1"/>
    <col min="18" max="18" width="15.7109375" style="5" customWidth="1"/>
    <col min="19" max="19" width="10.42578125" style="5" customWidth="1"/>
    <col min="20" max="20" width="8.42578125" style="25" customWidth="1"/>
    <col min="21" max="21" width="16" style="6" customWidth="1"/>
    <col min="22" max="22" width="8.7109375" style="6" customWidth="1"/>
    <col min="23" max="23" width="9.85546875" style="6" customWidth="1"/>
    <col min="24" max="24" width="11.42578125" style="6" customWidth="1"/>
    <col min="25" max="25" width="8" style="6" customWidth="1"/>
    <col min="26" max="26" width="27.7109375" style="6" customWidth="1"/>
    <col min="27" max="31" width="9.140625" style="6"/>
    <col min="32" max="32" width="29.28515625" style="27" customWidth="1"/>
    <col min="33" max="253" width="9.140625" style="6"/>
    <col min="254" max="254" width="3.42578125" style="6" customWidth="1"/>
    <col min="255" max="255" width="22.42578125" style="6" customWidth="1"/>
    <col min="256" max="256" width="15.85546875" style="6" customWidth="1"/>
    <col min="257" max="257" width="27.28515625" style="6" customWidth="1"/>
    <col min="258" max="258" width="7.85546875" style="6" customWidth="1"/>
    <col min="259" max="259" width="7.140625" style="6" customWidth="1"/>
    <col min="260" max="260" width="6.7109375" style="6" customWidth="1"/>
    <col min="261" max="261" width="8.7109375" style="6" customWidth="1"/>
    <col min="262" max="262" width="0" style="6" hidden="1" customWidth="1"/>
    <col min="263" max="263" width="10.140625" style="6" customWidth="1"/>
    <col min="264" max="264" width="11.42578125" style="6" customWidth="1"/>
    <col min="265" max="265" width="9.140625" style="6"/>
    <col min="266" max="266" width="15.42578125" style="6" customWidth="1"/>
    <col min="267" max="267" width="9.7109375" style="6" customWidth="1"/>
    <col min="268" max="268" width="3.28515625" style="6" customWidth="1"/>
    <col min="269" max="269" width="15.85546875" style="6" customWidth="1"/>
    <col min="270" max="270" width="7.28515625" style="6" customWidth="1"/>
    <col min="271" max="271" width="15.7109375" style="6" customWidth="1"/>
    <col min="272" max="272" width="10.42578125" style="6" customWidth="1"/>
    <col min="273" max="273" width="8.42578125" style="6" customWidth="1"/>
    <col min="274" max="274" width="16" style="6" customWidth="1"/>
    <col min="275" max="275" width="8.7109375" style="6" customWidth="1"/>
    <col min="276" max="276" width="9.85546875" style="6" customWidth="1"/>
    <col min="277" max="277" width="11.42578125" style="6" customWidth="1"/>
    <col min="278" max="278" width="8" style="6" customWidth="1"/>
    <col min="279" max="285" width="9.140625" style="6"/>
    <col min="286" max="286" width="26.85546875" style="6" customWidth="1"/>
    <col min="287" max="287" width="9.140625" style="6"/>
    <col min="288" max="288" width="29.28515625" style="6" customWidth="1"/>
    <col min="289" max="509" width="9.140625" style="6"/>
    <col min="510" max="510" width="3.42578125" style="6" customWidth="1"/>
    <col min="511" max="511" width="22.42578125" style="6" customWidth="1"/>
    <col min="512" max="512" width="15.85546875" style="6" customWidth="1"/>
    <col min="513" max="513" width="27.28515625" style="6" customWidth="1"/>
    <col min="514" max="514" width="7.85546875" style="6" customWidth="1"/>
    <col min="515" max="515" width="7.140625" style="6" customWidth="1"/>
    <col min="516" max="516" width="6.7109375" style="6" customWidth="1"/>
    <col min="517" max="517" width="8.7109375" style="6" customWidth="1"/>
    <col min="518" max="518" width="0" style="6" hidden="1" customWidth="1"/>
    <col min="519" max="519" width="10.140625" style="6" customWidth="1"/>
    <col min="520" max="520" width="11.42578125" style="6" customWidth="1"/>
    <col min="521" max="521" width="9.140625" style="6"/>
    <col min="522" max="522" width="15.42578125" style="6" customWidth="1"/>
    <col min="523" max="523" width="9.7109375" style="6" customWidth="1"/>
    <col min="524" max="524" width="3.28515625" style="6" customWidth="1"/>
    <col min="525" max="525" width="15.85546875" style="6" customWidth="1"/>
    <col min="526" max="526" width="7.28515625" style="6" customWidth="1"/>
    <col min="527" max="527" width="15.7109375" style="6" customWidth="1"/>
    <col min="528" max="528" width="10.42578125" style="6" customWidth="1"/>
    <col min="529" max="529" width="8.42578125" style="6" customWidth="1"/>
    <col min="530" max="530" width="16" style="6" customWidth="1"/>
    <col min="531" max="531" width="8.7109375" style="6" customWidth="1"/>
    <col min="532" max="532" width="9.85546875" style="6" customWidth="1"/>
    <col min="533" max="533" width="11.42578125" style="6" customWidth="1"/>
    <col min="534" max="534" width="8" style="6" customWidth="1"/>
    <col min="535" max="541" width="9.140625" style="6"/>
    <col min="542" max="542" width="26.85546875" style="6" customWidth="1"/>
    <col min="543" max="543" width="9.140625" style="6"/>
    <col min="544" max="544" width="29.28515625" style="6" customWidth="1"/>
    <col min="545" max="765" width="9.140625" style="6"/>
    <col min="766" max="766" width="3.42578125" style="6" customWidth="1"/>
    <col min="767" max="767" width="22.42578125" style="6" customWidth="1"/>
    <col min="768" max="768" width="15.85546875" style="6" customWidth="1"/>
    <col min="769" max="769" width="27.28515625" style="6" customWidth="1"/>
    <col min="770" max="770" width="7.85546875" style="6" customWidth="1"/>
    <col min="771" max="771" width="7.140625" style="6" customWidth="1"/>
    <col min="772" max="772" width="6.7109375" style="6" customWidth="1"/>
    <col min="773" max="773" width="8.7109375" style="6" customWidth="1"/>
    <col min="774" max="774" width="0" style="6" hidden="1" customWidth="1"/>
    <col min="775" max="775" width="10.140625" style="6" customWidth="1"/>
    <col min="776" max="776" width="11.42578125" style="6" customWidth="1"/>
    <col min="777" max="777" width="9.140625" style="6"/>
    <col min="778" max="778" width="15.42578125" style="6" customWidth="1"/>
    <col min="779" max="779" width="9.7109375" style="6" customWidth="1"/>
    <col min="780" max="780" width="3.28515625" style="6" customWidth="1"/>
    <col min="781" max="781" width="15.85546875" style="6" customWidth="1"/>
    <col min="782" max="782" width="7.28515625" style="6" customWidth="1"/>
    <col min="783" max="783" width="15.7109375" style="6" customWidth="1"/>
    <col min="784" max="784" width="10.42578125" style="6" customWidth="1"/>
    <col min="785" max="785" width="8.42578125" style="6" customWidth="1"/>
    <col min="786" max="786" width="16" style="6" customWidth="1"/>
    <col min="787" max="787" width="8.7109375" style="6" customWidth="1"/>
    <col min="788" max="788" width="9.85546875" style="6" customWidth="1"/>
    <col min="789" max="789" width="11.42578125" style="6" customWidth="1"/>
    <col min="790" max="790" width="8" style="6" customWidth="1"/>
    <col min="791" max="797" width="9.140625" style="6"/>
    <col min="798" max="798" width="26.85546875" style="6" customWidth="1"/>
    <col min="799" max="799" width="9.140625" style="6"/>
    <col min="800" max="800" width="29.28515625" style="6" customWidth="1"/>
    <col min="801" max="1021" width="9.140625" style="6"/>
    <col min="1022" max="1022" width="3.42578125" style="6" customWidth="1"/>
    <col min="1023" max="1023" width="22.42578125" style="6" customWidth="1"/>
    <col min="1024" max="1024" width="15.85546875" style="6" customWidth="1"/>
    <col min="1025" max="1025" width="27.28515625" style="6" customWidth="1"/>
    <col min="1026" max="1026" width="7.85546875" style="6" customWidth="1"/>
    <col min="1027" max="1027" width="7.140625" style="6" customWidth="1"/>
    <col min="1028" max="1028" width="6.7109375" style="6" customWidth="1"/>
    <col min="1029" max="1029" width="8.7109375" style="6" customWidth="1"/>
    <col min="1030" max="1030" width="0" style="6" hidden="1" customWidth="1"/>
    <col min="1031" max="1031" width="10.140625" style="6" customWidth="1"/>
    <col min="1032" max="1032" width="11.42578125" style="6" customWidth="1"/>
    <col min="1033" max="1033" width="9.140625" style="6"/>
    <col min="1034" max="1034" width="15.42578125" style="6" customWidth="1"/>
    <col min="1035" max="1035" width="9.7109375" style="6" customWidth="1"/>
    <col min="1036" max="1036" width="3.28515625" style="6" customWidth="1"/>
    <col min="1037" max="1037" width="15.85546875" style="6" customWidth="1"/>
    <col min="1038" max="1038" width="7.28515625" style="6" customWidth="1"/>
    <col min="1039" max="1039" width="15.7109375" style="6" customWidth="1"/>
    <col min="1040" max="1040" width="10.42578125" style="6" customWidth="1"/>
    <col min="1041" max="1041" width="8.42578125" style="6" customWidth="1"/>
    <col min="1042" max="1042" width="16" style="6" customWidth="1"/>
    <col min="1043" max="1043" width="8.7109375" style="6" customWidth="1"/>
    <col min="1044" max="1044" width="9.85546875" style="6" customWidth="1"/>
    <col min="1045" max="1045" width="11.42578125" style="6" customWidth="1"/>
    <col min="1046" max="1046" width="8" style="6" customWidth="1"/>
    <col min="1047" max="1053" width="9.140625" style="6"/>
    <col min="1054" max="1054" width="26.85546875" style="6" customWidth="1"/>
    <col min="1055" max="1055" width="9.140625" style="6"/>
    <col min="1056" max="1056" width="29.28515625" style="6" customWidth="1"/>
    <col min="1057" max="1277" width="9.140625" style="6"/>
    <col min="1278" max="1278" width="3.42578125" style="6" customWidth="1"/>
    <col min="1279" max="1279" width="22.42578125" style="6" customWidth="1"/>
    <col min="1280" max="1280" width="15.85546875" style="6" customWidth="1"/>
    <col min="1281" max="1281" width="27.28515625" style="6" customWidth="1"/>
    <col min="1282" max="1282" width="7.85546875" style="6" customWidth="1"/>
    <col min="1283" max="1283" width="7.140625" style="6" customWidth="1"/>
    <col min="1284" max="1284" width="6.7109375" style="6" customWidth="1"/>
    <col min="1285" max="1285" width="8.7109375" style="6" customWidth="1"/>
    <col min="1286" max="1286" width="0" style="6" hidden="1" customWidth="1"/>
    <col min="1287" max="1287" width="10.140625" style="6" customWidth="1"/>
    <col min="1288" max="1288" width="11.42578125" style="6" customWidth="1"/>
    <col min="1289" max="1289" width="9.140625" style="6"/>
    <col min="1290" max="1290" width="15.42578125" style="6" customWidth="1"/>
    <col min="1291" max="1291" width="9.7109375" style="6" customWidth="1"/>
    <col min="1292" max="1292" width="3.28515625" style="6" customWidth="1"/>
    <col min="1293" max="1293" width="15.85546875" style="6" customWidth="1"/>
    <col min="1294" max="1294" width="7.28515625" style="6" customWidth="1"/>
    <col min="1295" max="1295" width="15.7109375" style="6" customWidth="1"/>
    <col min="1296" max="1296" width="10.42578125" style="6" customWidth="1"/>
    <col min="1297" max="1297" width="8.42578125" style="6" customWidth="1"/>
    <col min="1298" max="1298" width="16" style="6" customWidth="1"/>
    <col min="1299" max="1299" width="8.7109375" style="6" customWidth="1"/>
    <col min="1300" max="1300" width="9.85546875" style="6" customWidth="1"/>
    <col min="1301" max="1301" width="11.42578125" style="6" customWidth="1"/>
    <col min="1302" max="1302" width="8" style="6" customWidth="1"/>
    <col min="1303" max="1309" width="9.140625" style="6"/>
    <col min="1310" max="1310" width="26.85546875" style="6" customWidth="1"/>
    <col min="1311" max="1311" width="9.140625" style="6"/>
    <col min="1312" max="1312" width="29.28515625" style="6" customWidth="1"/>
    <col min="1313" max="1533" width="9.140625" style="6"/>
    <col min="1534" max="1534" width="3.42578125" style="6" customWidth="1"/>
    <col min="1535" max="1535" width="22.42578125" style="6" customWidth="1"/>
    <col min="1536" max="1536" width="15.85546875" style="6" customWidth="1"/>
    <col min="1537" max="1537" width="27.28515625" style="6" customWidth="1"/>
    <col min="1538" max="1538" width="7.85546875" style="6" customWidth="1"/>
    <col min="1539" max="1539" width="7.140625" style="6" customWidth="1"/>
    <col min="1540" max="1540" width="6.7109375" style="6" customWidth="1"/>
    <col min="1541" max="1541" width="8.7109375" style="6" customWidth="1"/>
    <col min="1542" max="1542" width="0" style="6" hidden="1" customWidth="1"/>
    <col min="1543" max="1543" width="10.140625" style="6" customWidth="1"/>
    <col min="1544" max="1544" width="11.42578125" style="6" customWidth="1"/>
    <col min="1545" max="1545" width="9.140625" style="6"/>
    <col min="1546" max="1546" width="15.42578125" style="6" customWidth="1"/>
    <col min="1547" max="1547" width="9.7109375" style="6" customWidth="1"/>
    <col min="1548" max="1548" width="3.28515625" style="6" customWidth="1"/>
    <col min="1549" max="1549" width="15.85546875" style="6" customWidth="1"/>
    <col min="1550" max="1550" width="7.28515625" style="6" customWidth="1"/>
    <col min="1551" max="1551" width="15.7109375" style="6" customWidth="1"/>
    <col min="1552" max="1552" width="10.42578125" style="6" customWidth="1"/>
    <col min="1553" max="1553" width="8.42578125" style="6" customWidth="1"/>
    <col min="1554" max="1554" width="16" style="6" customWidth="1"/>
    <col min="1555" max="1555" width="8.7109375" style="6" customWidth="1"/>
    <col min="1556" max="1556" width="9.85546875" style="6" customWidth="1"/>
    <col min="1557" max="1557" width="11.42578125" style="6" customWidth="1"/>
    <col min="1558" max="1558" width="8" style="6" customWidth="1"/>
    <col min="1559" max="1565" width="9.140625" style="6"/>
    <col min="1566" max="1566" width="26.85546875" style="6" customWidth="1"/>
    <col min="1567" max="1567" width="9.140625" style="6"/>
    <col min="1568" max="1568" width="29.28515625" style="6" customWidth="1"/>
    <col min="1569" max="1789" width="9.140625" style="6"/>
    <col min="1790" max="1790" width="3.42578125" style="6" customWidth="1"/>
    <col min="1791" max="1791" width="22.42578125" style="6" customWidth="1"/>
    <col min="1792" max="1792" width="15.85546875" style="6" customWidth="1"/>
    <col min="1793" max="1793" width="27.28515625" style="6" customWidth="1"/>
    <col min="1794" max="1794" width="7.85546875" style="6" customWidth="1"/>
    <col min="1795" max="1795" width="7.140625" style="6" customWidth="1"/>
    <col min="1796" max="1796" width="6.7109375" style="6" customWidth="1"/>
    <col min="1797" max="1797" width="8.7109375" style="6" customWidth="1"/>
    <col min="1798" max="1798" width="0" style="6" hidden="1" customWidth="1"/>
    <col min="1799" max="1799" width="10.140625" style="6" customWidth="1"/>
    <col min="1800" max="1800" width="11.42578125" style="6" customWidth="1"/>
    <col min="1801" max="1801" width="9.140625" style="6"/>
    <col min="1802" max="1802" width="15.42578125" style="6" customWidth="1"/>
    <col min="1803" max="1803" width="9.7109375" style="6" customWidth="1"/>
    <col min="1804" max="1804" width="3.28515625" style="6" customWidth="1"/>
    <col min="1805" max="1805" width="15.85546875" style="6" customWidth="1"/>
    <col min="1806" max="1806" width="7.28515625" style="6" customWidth="1"/>
    <col min="1807" max="1807" width="15.7109375" style="6" customWidth="1"/>
    <col min="1808" max="1808" width="10.42578125" style="6" customWidth="1"/>
    <col min="1809" max="1809" width="8.42578125" style="6" customWidth="1"/>
    <col min="1810" max="1810" width="16" style="6" customWidth="1"/>
    <col min="1811" max="1811" width="8.7109375" style="6" customWidth="1"/>
    <col min="1812" max="1812" width="9.85546875" style="6" customWidth="1"/>
    <col min="1813" max="1813" width="11.42578125" style="6" customWidth="1"/>
    <col min="1814" max="1814" width="8" style="6" customWidth="1"/>
    <col min="1815" max="1821" width="9.140625" style="6"/>
    <col min="1822" max="1822" width="26.85546875" style="6" customWidth="1"/>
    <col min="1823" max="1823" width="9.140625" style="6"/>
    <col min="1824" max="1824" width="29.28515625" style="6" customWidth="1"/>
    <col min="1825" max="2045" width="9.140625" style="6"/>
    <col min="2046" max="2046" width="3.42578125" style="6" customWidth="1"/>
    <col min="2047" max="2047" width="22.42578125" style="6" customWidth="1"/>
    <col min="2048" max="2048" width="15.85546875" style="6" customWidth="1"/>
    <col min="2049" max="2049" width="27.28515625" style="6" customWidth="1"/>
    <col min="2050" max="2050" width="7.85546875" style="6" customWidth="1"/>
    <col min="2051" max="2051" width="7.140625" style="6" customWidth="1"/>
    <col min="2052" max="2052" width="6.7109375" style="6" customWidth="1"/>
    <col min="2053" max="2053" width="8.7109375" style="6" customWidth="1"/>
    <col min="2054" max="2054" width="0" style="6" hidden="1" customWidth="1"/>
    <col min="2055" max="2055" width="10.140625" style="6" customWidth="1"/>
    <col min="2056" max="2056" width="11.42578125" style="6" customWidth="1"/>
    <col min="2057" max="2057" width="9.140625" style="6"/>
    <col min="2058" max="2058" width="15.42578125" style="6" customWidth="1"/>
    <col min="2059" max="2059" width="9.7109375" style="6" customWidth="1"/>
    <col min="2060" max="2060" width="3.28515625" style="6" customWidth="1"/>
    <col min="2061" max="2061" width="15.85546875" style="6" customWidth="1"/>
    <col min="2062" max="2062" width="7.28515625" style="6" customWidth="1"/>
    <col min="2063" max="2063" width="15.7109375" style="6" customWidth="1"/>
    <col min="2064" max="2064" width="10.42578125" style="6" customWidth="1"/>
    <col min="2065" max="2065" width="8.42578125" style="6" customWidth="1"/>
    <col min="2066" max="2066" width="16" style="6" customWidth="1"/>
    <col min="2067" max="2067" width="8.7109375" style="6" customWidth="1"/>
    <col min="2068" max="2068" width="9.85546875" style="6" customWidth="1"/>
    <col min="2069" max="2069" width="11.42578125" style="6" customWidth="1"/>
    <col min="2070" max="2070" width="8" style="6" customWidth="1"/>
    <col min="2071" max="2077" width="9.140625" style="6"/>
    <col min="2078" max="2078" width="26.85546875" style="6" customWidth="1"/>
    <col min="2079" max="2079" width="9.140625" style="6"/>
    <col min="2080" max="2080" width="29.28515625" style="6" customWidth="1"/>
    <col min="2081" max="2301" width="9.140625" style="6"/>
    <col min="2302" max="2302" width="3.42578125" style="6" customWidth="1"/>
    <col min="2303" max="2303" width="22.42578125" style="6" customWidth="1"/>
    <col min="2304" max="2304" width="15.85546875" style="6" customWidth="1"/>
    <col min="2305" max="2305" width="27.28515625" style="6" customWidth="1"/>
    <col min="2306" max="2306" width="7.85546875" style="6" customWidth="1"/>
    <col min="2307" max="2307" width="7.140625" style="6" customWidth="1"/>
    <col min="2308" max="2308" width="6.7109375" style="6" customWidth="1"/>
    <col min="2309" max="2309" width="8.7109375" style="6" customWidth="1"/>
    <col min="2310" max="2310" width="0" style="6" hidden="1" customWidth="1"/>
    <col min="2311" max="2311" width="10.140625" style="6" customWidth="1"/>
    <col min="2312" max="2312" width="11.42578125" style="6" customWidth="1"/>
    <col min="2313" max="2313" width="9.140625" style="6"/>
    <col min="2314" max="2314" width="15.42578125" style="6" customWidth="1"/>
    <col min="2315" max="2315" width="9.7109375" style="6" customWidth="1"/>
    <col min="2316" max="2316" width="3.28515625" style="6" customWidth="1"/>
    <col min="2317" max="2317" width="15.85546875" style="6" customWidth="1"/>
    <col min="2318" max="2318" width="7.28515625" style="6" customWidth="1"/>
    <col min="2319" max="2319" width="15.7109375" style="6" customWidth="1"/>
    <col min="2320" max="2320" width="10.42578125" style="6" customWidth="1"/>
    <col min="2321" max="2321" width="8.42578125" style="6" customWidth="1"/>
    <col min="2322" max="2322" width="16" style="6" customWidth="1"/>
    <col min="2323" max="2323" width="8.7109375" style="6" customWidth="1"/>
    <col min="2324" max="2324" width="9.85546875" style="6" customWidth="1"/>
    <col min="2325" max="2325" width="11.42578125" style="6" customWidth="1"/>
    <col min="2326" max="2326" width="8" style="6" customWidth="1"/>
    <col min="2327" max="2333" width="9.140625" style="6"/>
    <col min="2334" max="2334" width="26.85546875" style="6" customWidth="1"/>
    <col min="2335" max="2335" width="9.140625" style="6"/>
    <col min="2336" max="2336" width="29.28515625" style="6" customWidth="1"/>
    <col min="2337" max="2557" width="9.140625" style="6"/>
    <col min="2558" max="2558" width="3.42578125" style="6" customWidth="1"/>
    <col min="2559" max="2559" width="22.42578125" style="6" customWidth="1"/>
    <col min="2560" max="2560" width="15.85546875" style="6" customWidth="1"/>
    <col min="2561" max="2561" width="27.28515625" style="6" customWidth="1"/>
    <col min="2562" max="2562" width="7.85546875" style="6" customWidth="1"/>
    <col min="2563" max="2563" width="7.140625" style="6" customWidth="1"/>
    <col min="2564" max="2564" width="6.7109375" style="6" customWidth="1"/>
    <col min="2565" max="2565" width="8.7109375" style="6" customWidth="1"/>
    <col min="2566" max="2566" width="0" style="6" hidden="1" customWidth="1"/>
    <col min="2567" max="2567" width="10.140625" style="6" customWidth="1"/>
    <col min="2568" max="2568" width="11.42578125" style="6" customWidth="1"/>
    <col min="2569" max="2569" width="9.140625" style="6"/>
    <col min="2570" max="2570" width="15.42578125" style="6" customWidth="1"/>
    <col min="2571" max="2571" width="9.7109375" style="6" customWidth="1"/>
    <col min="2572" max="2572" width="3.28515625" style="6" customWidth="1"/>
    <col min="2573" max="2573" width="15.85546875" style="6" customWidth="1"/>
    <col min="2574" max="2574" width="7.28515625" style="6" customWidth="1"/>
    <col min="2575" max="2575" width="15.7109375" style="6" customWidth="1"/>
    <col min="2576" max="2576" width="10.42578125" style="6" customWidth="1"/>
    <col min="2577" max="2577" width="8.42578125" style="6" customWidth="1"/>
    <col min="2578" max="2578" width="16" style="6" customWidth="1"/>
    <col min="2579" max="2579" width="8.7109375" style="6" customWidth="1"/>
    <col min="2580" max="2580" width="9.85546875" style="6" customWidth="1"/>
    <col min="2581" max="2581" width="11.42578125" style="6" customWidth="1"/>
    <col min="2582" max="2582" width="8" style="6" customWidth="1"/>
    <col min="2583" max="2589" width="9.140625" style="6"/>
    <col min="2590" max="2590" width="26.85546875" style="6" customWidth="1"/>
    <col min="2591" max="2591" width="9.140625" style="6"/>
    <col min="2592" max="2592" width="29.28515625" style="6" customWidth="1"/>
    <col min="2593" max="2813" width="9.140625" style="6"/>
    <col min="2814" max="2814" width="3.42578125" style="6" customWidth="1"/>
    <col min="2815" max="2815" width="22.42578125" style="6" customWidth="1"/>
    <col min="2816" max="2816" width="15.85546875" style="6" customWidth="1"/>
    <col min="2817" max="2817" width="27.28515625" style="6" customWidth="1"/>
    <col min="2818" max="2818" width="7.85546875" style="6" customWidth="1"/>
    <col min="2819" max="2819" width="7.140625" style="6" customWidth="1"/>
    <col min="2820" max="2820" width="6.7109375" style="6" customWidth="1"/>
    <col min="2821" max="2821" width="8.7109375" style="6" customWidth="1"/>
    <col min="2822" max="2822" width="0" style="6" hidden="1" customWidth="1"/>
    <col min="2823" max="2823" width="10.140625" style="6" customWidth="1"/>
    <col min="2824" max="2824" width="11.42578125" style="6" customWidth="1"/>
    <col min="2825" max="2825" width="9.140625" style="6"/>
    <col min="2826" max="2826" width="15.42578125" style="6" customWidth="1"/>
    <col min="2827" max="2827" width="9.7109375" style="6" customWidth="1"/>
    <col min="2828" max="2828" width="3.28515625" style="6" customWidth="1"/>
    <col min="2829" max="2829" width="15.85546875" style="6" customWidth="1"/>
    <col min="2830" max="2830" width="7.28515625" style="6" customWidth="1"/>
    <col min="2831" max="2831" width="15.7109375" style="6" customWidth="1"/>
    <col min="2832" max="2832" width="10.42578125" style="6" customWidth="1"/>
    <col min="2833" max="2833" width="8.42578125" style="6" customWidth="1"/>
    <col min="2834" max="2834" width="16" style="6" customWidth="1"/>
    <col min="2835" max="2835" width="8.7109375" style="6" customWidth="1"/>
    <col min="2836" max="2836" width="9.85546875" style="6" customWidth="1"/>
    <col min="2837" max="2837" width="11.42578125" style="6" customWidth="1"/>
    <col min="2838" max="2838" width="8" style="6" customWidth="1"/>
    <col min="2839" max="2845" width="9.140625" style="6"/>
    <col min="2846" max="2846" width="26.85546875" style="6" customWidth="1"/>
    <col min="2847" max="2847" width="9.140625" style="6"/>
    <col min="2848" max="2848" width="29.28515625" style="6" customWidth="1"/>
    <col min="2849" max="3069" width="9.140625" style="6"/>
    <col min="3070" max="3070" width="3.42578125" style="6" customWidth="1"/>
    <col min="3071" max="3071" width="22.42578125" style="6" customWidth="1"/>
    <col min="3072" max="3072" width="15.85546875" style="6" customWidth="1"/>
    <col min="3073" max="3073" width="27.28515625" style="6" customWidth="1"/>
    <col min="3074" max="3074" width="7.85546875" style="6" customWidth="1"/>
    <col min="3075" max="3075" width="7.140625" style="6" customWidth="1"/>
    <col min="3076" max="3076" width="6.7109375" style="6" customWidth="1"/>
    <col min="3077" max="3077" width="8.7109375" style="6" customWidth="1"/>
    <col min="3078" max="3078" width="0" style="6" hidden="1" customWidth="1"/>
    <col min="3079" max="3079" width="10.140625" style="6" customWidth="1"/>
    <col min="3080" max="3080" width="11.42578125" style="6" customWidth="1"/>
    <col min="3081" max="3081" width="9.140625" style="6"/>
    <col min="3082" max="3082" width="15.42578125" style="6" customWidth="1"/>
    <col min="3083" max="3083" width="9.7109375" style="6" customWidth="1"/>
    <col min="3084" max="3084" width="3.28515625" style="6" customWidth="1"/>
    <col min="3085" max="3085" width="15.85546875" style="6" customWidth="1"/>
    <col min="3086" max="3086" width="7.28515625" style="6" customWidth="1"/>
    <col min="3087" max="3087" width="15.7109375" style="6" customWidth="1"/>
    <col min="3088" max="3088" width="10.42578125" style="6" customWidth="1"/>
    <col min="3089" max="3089" width="8.42578125" style="6" customWidth="1"/>
    <col min="3090" max="3090" width="16" style="6" customWidth="1"/>
    <col min="3091" max="3091" width="8.7109375" style="6" customWidth="1"/>
    <col min="3092" max="3092" width="9.85546875" style="6" customWidth="1"/>
    <col min="3093" max="3093" width="11.42578125" style="6" customWidth="1"/>
    <col min="3094" max="3094" width="8" style="6" customWidth="1"/>
    <col min="3095" max="3101" width="9.140625" style="6"/>
    <col min="3102" max="3102" width="26.85546875" style="6" customWidth="1"/>
    <col min="3103" max="3103" width="9.140625" style="6"/>
    <col min="3104" max="3104" width="29.28515625" style="6" customWidth="1"/>
    <col min="3105" max="3325" width="9.140625" style="6"/>
    <col min="3326" max="3326" width="3.42578125" style="6" customWidth="1"/>
    <col min="3327" max="3327" width="22.42578125" style="6" customWidth="1"/>
    <col min="3328" max="3328" width="15.85546875" style="6" customWidth="1"/>
    <col min="3329" max="3329" width="27.28515625" style="6" customWidth="1"/>
    <col min="3330" max="3330" width="7.85546875" style="6" customWidth="1"/>
    <col min="3331" max="3331" width="7.140625" style="6" customWidth="1"/>
    <col min="3332" max="3332" width="6.7109375" style="6" customWidth="1"/>
    <col min="3333" max="3333" width="8.7109375" style="6" customWidth="1"/>
    <col min="3334" max="3334" width="0" style="6" hidden="1" customWidth="1"/>
    <col min="3335" max="3335" width="10.140625" style="6" customWidth="1"/>
    <col min="3336" max="3336" width="11.42578125" style="6" customWidth="1"/>
    <col min="3337" max="3337" width="9.140625" style="6"/>
    <col min="3338" max="3338" width="15.42578125" style="6" customWidth="1"/>
    <col min="3339" max="3339" width="9.7109375" style="6" customWidth="1"/>
    <col min="3340" max="3340" width="3.28515625" style="6" customWidth="1"/>
    <col min="3341" max="3341" width="15.85546875" style="6" customWidth="1"/>
    <col min="3342" max="3342" width="7.28515625" style="6" customWidth="1"/>
    <col min="3343" max="3343" width="15.7109375" style="6" customWidth="1"/>
    <col min="3344" max="3344" width="10.42578125" style="6" customWidth="1"/>
    <col min="3345" max="3345" width="8.42578125" style="6" customWidth="1"/>
    <col min="3346" max="3346" width="16" style="6" customWidth="1"/>
    <col min="3347" max="3347" width="8.7109375" style="6" customWidth="1"/>
    <col min="3348" max="3348" width="9.85546875" style="6" customWidth="1"/>
    <col min="3349" max="3349" width="11.42578125" style="6" customWidth="1"/>
    <col min="3350" max="3350" width="8" style="6" customWidth="1"/>
    <col min="3351" max="3357" width="9.140625" style="6"/>
    <col min="3358" max="3358" width="26.85546875" style="6" customWidth="1"/>
    <col min="3359" max="3359" width="9.140625" style="6"/>
    <col min="3360" max="3360" width="29.28515625" style="6" customWidth="1"/>
    <col min="3361" max="3581" width="9.140625" style="6"/>
    <col min="3582" max="3582" width="3.42578125" style="6" customWidth="1"/>
    <col min="3583" max="3583" width="22.42578125" style="6" customWidth="1"/>
    <col min="3584" max="3584" width="15.85546875" style="6" customWidth="1"/>
    <col min="3585" max="3585" width="27.28515625" style="6" customWidth="1"/>
    <col min="3586" max="3586" width="7.85546875" style="6" customWidth="1"/>
    <col min="3587" max="3587" width="7.140625" style="6" customWidth="1"/>
    <col min="3588" max="3588" width="6.7109375" style="6" customWidth="1"/>
    <col min="3589" max="3589" width="8.7109375" style="6" customWidth="1"/>
    <col min="3590" max="3590" width="0" style="6" hidden="1" customWidth="1"/>
    <col min="3591" max="3591" width="10.140625" style="6" customWidth="1"/>
    <col min="3592" max="3592" width="11.42578125" style="6" customWidth="1"/>
    <col min="3593" max="3593" width="9.140625" style="6"/>
    <col min="3594" max="3594" width="15.42578125" style="6" customWidth="1"/>
    <col min="3595" max="3595" width="9.7109375" style="6" customWidth="1"/>
    <col min="3596" max="3596" width="3.28515625" style="6" customWidth="1"/>
    <col min="3597" max="3597" width="15.85546875" style="6" customWidth="1"/>
    <col min="3598" max="3598" width="7.28515625" style="6" customWidth="1"/>
    <col min="3599" max="3599" width="15.7109375" style="6" customWidth="1"/>
    <col min="3600" max="3600" width="10.42578125" style="6" customWidth="1"/>
    <col min="3601" max="3601" width="8.42578125" style="6" customWidth="1"/>
    <col min="3602" max="3602" width="16" style="6" customWidth="1"/>
    <col min="3603" max="3603" width="8.7109375" style="6" customWidth="1"/>
    <col min="3604" max="3604" width="9.85546875" style="6" customWidth="1"/>
    <col min="3605" max="3605" width="11.42578125" style="6" customWidth="1"/>
    <col min="3606" max="3606" width="8" style="6" customWidth="1"/>
    <col min="3607" max="3613" width="9.140625" style="6"/>
    <col min="3614" max="3614" width="26.85546875" style="6" customWidth="1"/>
    <col min="3615" max="3615" width="9.140625" style="6"/>
    <col min="3616" max="3616" width="29.28515625" style="6" customWidth="1"/>
    <col min="3617" max="3837" width="9.140625" style="6"/>
    <col min="3838" max="3838" width="3.42578125" style="6" customWidth="1"/>
    <col min="3839" max="3839" width="22.42578125" style="6" customWidth="1"/>
    <col min="3840" max="3840" width="15.85546875" style="6" customWidth="1"/>
    <col min="3841" max="3841" width="27.28515625" style="6" customWidth="1"/>
    <col min="3842" max="3842" width="7.85546875" style="6" customWidth="1"/>
    <col min="3843" max="3843" width="7.140625" style="6" customWidth="1"/>
    <col min="3844" max="3844" width="6.7109375" style="6" customWidth="1"/>
    <col min="3845" max="3845" width="8.7109375" style="6" customWidth="1"/>
    <col min="3846" max="3846" width="0" style="6" hidden="1" customWidth="1"/>
    <col min="3847" max="3847" width="10.140625" style="6" customWidth="1"/>
    <col min="3848" max="3848" width="11.42578125" style="6" customWidth="1"/>
    <col min="3849" max="3849" width="9.140625" style="6"/>
    <col min="3850" max="3850" width="15.42578125" style="6" customWidth="1"/>
    <col min="3851" max="3851" width="9.7109375" style="6" customWidth="1"/>
    <col min="3852" max="3852" width="3.28515625" style="6" customWidth="1"/>
    <col min="3853" max="3853" width="15.85546875" style="6" customWidth="1"/>
    <col min="3854" max="3854" width="7.28515625" style="6" customWidth="1"/>
    <col min="3855" max="3855" width="15.7109375" style="6" customWidth="1"/>
    <col min="3856" max="3856" width="10.42578125" style="6" customWidth="1"/>
    <col min="3857" max="3857" width="8.42578125" style="6" customWidth="1"/>
    <col min="3858" max="3858" width="16" style="6" customWidth="1"/>
    <col min="3859" max="3859" width="8.7109375" style="6" customWidth="1"/>
    <col min="3860" max="3860" width="9.85546875" style="6" customWidth="1"/>
    <col min="3861" max="3861" width="11.42578125" style="6" customWidth="1"/>
    <col min="3862" max="3862" width="8" style="6" customWidth="1"/>
    <col min="3863" max="3869" width="9.140625" style="6"/>
    <col min="3870" max="3870" width="26.85546875" style="6" customWidth="1"/>
    <col min="3871" max="3871" width="9.140625" style="6"/>
    <col min="3872" max="3872" width="29.28515625" style="6" customWidth="1"/>
    <col min="3873" max="4093" width="9.140625" style="6"/>
    <col min="4094" max="4094" width="3.42578125" style="6" customWidth="1"/>
    <col min="4095" max="4095" width="22.42578125" style="6" customWidth="1"/>
    <col min="4096" max="4096" width="15.85546875" style="6" customWidth="1"/>
    <col min="4097" max="4097" width="27.28515625" style="6" customWidth="1"/>
    <col min="4098" max="4098" width="7.85546875" style="6" customWidth="1"/>
    <col min="4099" max="4099" width="7.140625" style="6" customWidth="1"/>
    <col min="4100" max="4100" width="6.7109375" style="6" customWidth="1"/>
    <col min="4101" max="4101" width="8.7109375" style="6" customWidth="1"/>
    <col min="4102" max="4102" width="0" style="6" hidden="1" customWidth="1"/>
    <col min="4103" max="4103" width="10.140625" style="6" customWidth="1"/>
    <col min="4104" max="4104" width="11.42578125" style="6" customWidth="1"/>
    <col min="4105" max="4105" width="9.140625" style="6"/>
    <col min="4106" max="4106" width="15.42578125" style="6" customWidth="1"/>
    <col min="4107" max="4107" width="9.7109375" style="6" customWidth="1"/>
    <col min="4108" max="4108" width="3.28515625" style="6" customWidth="1"/>
    <col min="4109" max="4109" width="15.85546875" style="6" customWidth="1"/>
    <col min="4110" max="4110" width="7.28515625" style="6" customWidth="1"/>
    <col min="4111" max="4111" width="15.7109375" style="6" customWidth="1"/>
    <col min="4112" max="4112" width="10.42578125" style="6" customWidth="1"/>
    <col min="4113" max="4113" width="8.42578125" style="6" customWidth="1"/>
    <col min="4114" max="4114" width="16" style="6" customWidth="1"/>
    <col min="4115" max="4115" width="8.7109375" style="6" customWidth="1"/>
    <col min="4116" max="4116" width="9.85546875" style="6" customWidth="1"/>
    <col min="4117" max="4117" width="11.42578125" style="6" customWidth="1"/>
    <col min="4118" max="4118" width="8" style="6" customWidth="1"/>
    <col min="4119" max="4125" width="9.140625" style="6"/>
    <col min="4126" max="4126" width="26.85546875" style="6" customWidth="1"/>
    <col min="4127" max="4127" width="9.140625" style="6"/>
    <col min="4128" max="4128" width="29.28515625" style="6" customWidth="1"/>
    <col min="4129" max="4349" width="9.140625" style="6"/>
    <col min="4350" max="4350" width="3.42578125" style="6" customWidth="1"/>
    <col min="4351" max="4351" width="22.42578125" style="6" customWidth="1"/>
    <col min="4352" max="4352" width="15.85546875" style="6" customWidth="1"/>
    <col min="4353" max="4353" width="27.28515625" style="6" customWidth="1"/>
    <col min="4354" max="4354" width="7.85546875" style="6" customWidth="1"/>
    <col min="4355" max="4355" width="7.140625" style="6" customWidth="1"/>
    <col min="4356" max="4356" width="6.7109375" style="6" customWidth="1"/>
    <col min="4357" max="4357" width="8.7109375" style="6" customWidth="1"/>
    <col min="4358" max="4358" width="0" style="6" hidden="1" customWidth="1"/>
    <col min="4359" max="4359" width="10.140625" style="6" customWidth="1"/>
    <col min="4360" max="4360" width="11.42578125" style="6" customWidth="1"/>
    <col min="4361" max="4361" width="9.140625" style="6"/>
    <col min="4362" max="4362" width="15.42578125" style="6" customWidth="1"/>
    <col min="4363" max="4363" width="9.7109375" style="6" customWidth="1"/>
    <col min="4364" max="4364" width="3.28515625" style="6" customWidth="1"/>
    <col min="4365" max="4365" width="15.85546875" style="6" customWidth="1"/>
    <col min="4366" max="4366" width="7.28515625" style="6" customWidth="1"/>
    <col min="4367" max="4367" width="15.7109375" style="6" customWidth="1"/>
    <col min="4368" max="4368" width="10.42578125" style="6" customWidth="1"/>
    <col min="4369" max="4369" width="8.42578125" style="6" customWidth="1"/>
    <col min="4370" max="4370" width="16" style="6" customWidth="1"/>
    <col min="4371" max="4371" width="8.7109375" style="6" customWidth="1"/>
    <col min="4372" max="4372" width="9.85546875" style="6" customWidth="1"/>
    <col min="4373" max="4373" width="11.42578125" style="6" customWidth="1"/>
    <col min="4374" max="4374" width="8" style="6" customWidth="1"/>
    <col min="4375" max="4381" width="9.140625" style="6"/>
    <col min="4382" max="4382" width="26.85546875" style="6" customWidth="1"/>
    <col min="4383" max="4383" width="9.140625" style="6"/>
    <col min="4384" max="4384" width="29.28515625" style="6" customWidth="1"/>
    <col min="4385" max="4605" width="9.140625" style="6"/>
    <col min="4606" max="4606" width="3.42578125" style="6" customWidth="1"/>
    <col min="4607" max="4607" width="22.42578125" style="6" customWidth="1"/>
    <col min="4608" max="4608" width="15.85546875" style="6" customWidth="1"/>
    <col min="4609" max="4609" width="27.28515625" style="6" customWidth="1"/>
    <col min="4610" max="4610" width="7.85546875" style="6" customWidth="1"/>
    <col min="4611" max="4611" width="7.140625" style="6" customWidth="1"/>
    <col min="4612" max="4612" width="6.7109375" style="6" customWidth="1"/>
    <col min="4613" max="4613" width="8.7109375" style="6" customWidth="1"/>
    <col min="4614" max="4614" width="0" style="6" hidden="1" customWidth="1"/>
    <col min="4615" max="4615" width="10.140625" style="6" customWidth="1"/>
    <col min="4616" max="4616" width="11.42578125" style="6" customWidth="1"/>
    <col min="4617" max="4617" width="9.140625" style="6"/>
    <col min="4618" max="4618" width="15.42578125" style="6" customWidth="1"/>
    <col min="4619" max="4619" width="9.7109375" style="6" customWidth="1"/>
    <col min="4620" max="4620" width="3.28515625" style="6" customWidth="1"/>
    <col min="4621" max="4621" width="15.85546875" style="6" customWidth="1"/>
    <col min="4622" max="4622" width="7.28515625" style="6" customWidth="1"/>
    <col min="4623" max="4623" width="15.7109375" style="6" customWidth="1"/>
    <col min="4624" max="4624" width="10.42578125" style="6" customWidth="1"/>
    <col min="4625" max="4625" width="8.42578125" style="6" customWidth="1"/>
    <col min="4626" max="4626" width="16" style="6" customWidth="1"/>
    <col min="4627" max="4627" width="8.7109375" style="6" customWidth="1"/>
    <col min="4628" max="4628" width="9.85546875" style="6" customWidth="1"/>
    <col min="4629" max="4629" width="11.42578125" style="6" customWidth="1"/>
    <col min="4630" max="4630" width="8" style="6" customWidth="1"/>
    <col min="4631" max="4637" width="9.140625" style="6"/>
    <col min="4638" max="4638" width="26.85546875" style="6" customWidth="1"/>
    <col min="4639" max="4639" width="9.140625" style="6"/>
    <col min="4640" max="4640" width="29.28515625" style="6" customWidth="1"/>
    <col min="4641" max="4861" width="9.140625" style="6"/>
    <col min="4862" max="4862" width="3.42578125" style="6" customWidth="1"/>
    <col min="4863" max="4863" width="22.42578125" style="6" customWidth="1"/>
    <col min="4864" max="4864" width="15.85546875" style="6" customWidth="1"/>
    <col min="4865" max="4865" width="27.28515625" style="6" customWidth="1"/>
    <col min="4866" max="4866" width="7.85546875" style="6" customWidth="1"/>
    <col min="4867" max="4867" width="7.140625" style="6" customWidth="1"/>
    <col min="4868" max="4868" width="6.7109375" style="6" customWidth="1"/>
    <col min="4869" max="4869" width="8.7109375" style="6" customWidth="1"/>
    <col min="4870" max="4870" width="0" style="6" hidden="1" customWidth="1"/>
    <col min="4871" max="4871" width="10.140625" style="6" customWidth="1"/>
    <col min="4872" max="4872" width="11.42578125" style="6" customWidth="1"/>
    <col min="4873" max="4873" width="9.140625" style="6"/>
    <col min="4874" max="4874" width="15.42578125" style="6" customWidth="1"/>
    <col min="4875" max="4875" width="9.7109375" style="6" customWidth="1"/>
    <col min="4876" max="4876" width="3.28515625" style="6" customWidth="1"/>
    <col min="4877" max="4877" width="15.85546875" style="6" customWidth="1"/>
    <col min="4878" max="4878" width="7.28515625" style="6" customWidth="1"/>
    <col min="4879" max="4879" width="15.7109375" style="6" customWidth="1"/>
    <col min="4880" max="4880" width="10.42578125" style="6" customWidth="1"/>
    <col min="4881" max="4881" width="8.42578125" style="6" customWidth="1"/>
    <col min="4882" max="4882" width="16" style="6" customWidth="1"/>
    <col min="4883" max="4883" width="8.7109375" style="6" customWidth="1"/>
    <col min="4884" max="4884" width="9.85546875" style="6" customWidth="1"/>
    <col min="4885" max="4885" width="11.42578125" style="6" customWidth="1"/>
    <col min="4886" max="4886" width="8" style="6" customWidth="1"/>
    <col min="4887" max="4893" width="9.140625" style="6"/>
    <col min="4894" max="4894" width="26.85546875" style="6" customWidth="1"/>
    <col min="4895" max="4895" width="9.140625" style="6"/>
    <col min="4896" max="4896" width="29.28515625" style="6" customWidth="1"/>
    <col min="4897" max="5117" width="9.140625" style="6"/>
    <col min="5118" max="5118" width="3.42578125" style="6" customWidth="1"/>
    <col min="5119" max="5119" width="22.42578125" style="6" customWidth="1"/>
    <col min="5120" max="5120" width="15.85546875" style="6" customWidth="1"/>
    <col min="5121" max="5121" width="27.28515625" style="6" customWidth="1"/>
    <col min="5122" max="5122" width="7.85546875" style="6" customWidth="1"/>
    <col min="5123" max="5123" width="7.140625" style="6" customWidth="1"/>
    <col min="5124" max="5124" width="6.7109375" style="6" customWidth="1"/>
    <col min="5125" max="5125" width="8.7109375" style="6" customWidth="1"/>
    <col min="5126" max="5126" width="0" style="6" hidden="1" customWidth="1"/>
    <col min="5127" max="5127" width="10.140625" style="6" customWidth="1"/>
    <col min="5128" max="5128" width="11.42578125" style="6" customWidth="1"/>
    <col min="5129" max="5129" width="9.140625" style="6"/>
    <col min="5130" max="5130" width="15.42578125" style="6" customWidth="1"/>
    <col min="5131" max="5131" width="9.7109375" style="6" customWidth="1"/>
    <col min="5132" max="5132" width="3.28515625" style="6" customWidth="1"/>
    <col min="5133" max="5133" width="15.85546875" style="6" customWidth="1"/>
    <col min="5134" max="5134" width="7.28515625" style="6" customWidth="1"/>
    <col min="5135" max="5135" width="15.7109375" style="6" customWidth="1"/>
    <col min="5136" max="5136" width="10.42578125" style="6" customWidth="1"/>
    <col min="5137" max="5137" width="8.42578125" style="6" customWidth="1"/>
    <col min="5138" max="5138" width="16" style="6" customWidth="1"/>
    <col min="5139" max="5139" width="8.7109375" style="6" customWidth="1"/>
    <col min="5140" max="5140" width="9.85546875" style="6" customWidth="1"/>
    <col min="5141" max="5141" width="11.42578125" style="6" customWidth="1"/>
    <col min="5142" max="5142" width="8" style="6" customWidth="1"/>
    <col min="5143" max="5149" width="9.140625" style="6"/>
    <col min="5150" max="5150" width="26.85546875" style="6" customWidth="1"/>
    <col min="5151" max="5151" width="9.140625" style="6"/>
    <col min="5152" max="5152" width="29.28515625" style="6" customWidth="1"/>
    <col min="5153" max="5373" width="9.140625" style="6"/>
    <col min="5374" max="5374" width="3.42578125" style="6" customWidth="1"/>
    <col min="5375" max="5375" width="22.42578125" style="6" customWidth="1"/>
    <col min="5376" max="5376" width="15.85546875" style="6" customWidth="1"/>
    <col min="5377" max="5377" width="27.28515625" style="6" customWidth="1"/>
    <col min="5378" max="5378" width="7.85546875" style="6" customWidth="1"/>
    <col min="5379" max="5379" width="7.140625" style="6" customWidth="1"/>
    <col min="5380" max="5380" width="6.7109375" style="6" customWidth="1"/>
    <col min="5381" max="5381" width="8.7109375" style="6" customWidth="1"/>
    <col min="5382" max="5382" width="0" style="6" hidden="1" customWidth="1"/>
    <col min="5383" max="5383" width="10.140625" style="6" customWidth="1"/>
    <col min="5384" max="5384" width="11.42578125" style="6" customWidth="1"/>
    <col min="5385" max="5385" width="9.140625" style="6"/>
    <col min="5386" max="5386" width="15.42578125" style="6" customWidth="1"/>
    <col min="5387" max="5387" width="9.7109375" style="6" customWidth="1"/>
    <col min="5388" max="5388" width="3.28515625" style="6" customWidth="1"/>
    <col min="5389" max="5389" width="15.85546875" style="6" customWidth="1"/>
    <col min="5390" max="5390" width="7.28515625" style="6" customWidth="1"/>
    <col min="5391" max="5391" width="15.7109375" style="6" customWidth="1"/>
    <col min="5392" max="5392" width="10.42578125" style="6" customWidth="1"/>
    <col min="5393" max="5393" width="8.42578125" style="6" customWidth="1"/>
    <col min="5394" max="5394" width="16" style="6" customWidth="1"/>
    <col min="5395" max="5395" width="8.7109375" style="6" customWidth="1"/>
    <col min="5396" max="5396" width="9.85546875" style="6" customWidth="1"/>
    <col min="5397" max="5397" width="11.42578125" style="6" customWidth="1"/>
    <col min="5398" max="5398" width="8" style="6" customWidth="1"/>
    <col min="5399" max="5405" width="9.140625" style="6"/>
    <col min="5406" max="5406" width="26.85546875" style="6" customWidth="1"/>
    <col min="5407" max="5407" width="9.140625" style="6"/>
    <col min="5408" max="5408" width="29.28515625" style="6" customWidth="1"/>
    <col min="5409" max="5629" width="9.140625" style="6"/>
    <col min="5630" max="5630" width="3.42578125" style="6" customWidth="1"/>
    <col min="5631" max="5631" width="22.42578125" style="6" customWidth="1"/>
    <col min="5632" max="5632" width="15.85546875" style="6" customWidth="1"/>
    <col min="5633" max="5633" width="27.28515625" style="6" customWidth="1"/>
    <col min="5634" max="5634" width="7.85546875" style="6" customWidth="1"/>
    <col min="5635" max="5635" width="7.140625" style="6" customWidth="1"/>
    <col min="5636" max="5636" width="6.7109375" style="6" customWidth="1"/>
    <col min="5637" max="5637" width="8.7109375" style="6" customWidth="1"/>
    <col min="5638" max="5638" width="0" style="6" hidden="1" customWidth="1"/>
    <col min="5639" max="5639" width="10.140625" style="6" customWidth="1"/>
    <col min="5640" max="5640" width="11.42578125" style="6" customWidth="1"/>
    <col min="5641" max="5641" width="9.140625" style="6"/>
    <col min="5642" max="5642" width="15.42578125" style="6" customWidth="1"/>
    <col min="5643" max="5643" width="9.7109375" style="6" customWidth="1"/>
    <col min="5644" max="5644" width="3.28515625" style="6" customWidth="1"/>
    <col min="5645" max="5645" width="15.85546875" style="6" customWidth="1"/>
    <col min="5646" max="5646" width="7.28515625" style="6" customWidth="1"/>
    <col min="5647" max="5647" width="15.7109375" style="6" customWidth="1"/>
    <col min="5648" max="5648" width="10.42578125" style="6" customWidth="1"/>
    <col min="5649" max="5649" width="8.42578125" style="6" customWidth="1"/>
    <col min="5650" max="5650" width="16" style="6" customWidth="1"/>
    <col min="5651" max="5651" width="8.7109375" style="6" customWidth="1"/>
    <col min="5652" max="5652" width="9.85546875" style="6" customWidth="1"/>
    <col min="5653" max="5653" width="11.42578125" style="6" customWidth="1"/>
    <col min="5654" max="5654" width="8" style="6" customWidth="1"/>
    <col min="5655" max="5661" width="9.140625" style="6"/>
    <col min="5662" max="5662" width="26.85546875" style="6" customWidth="1"/>
    <col min="5663" max="5663" width="9.140625" style="6"/>
    <col min="5664" max="5664" width="29.28515625" style="6" customWidth="1"/>
    <col min="5665" max="5885" width="9.140625" style="6"/>
    <col min="5886" max="5886" width="3.42578125" style="6" customWidth="1"/>
    <col min="5887" max="5887" width="22.42578125" style="6" customWidth="1"/>
    <col min="5888" max="5888" width="15.85546875" style="6" customWidth="1"/>
    <col min="5889" max="5889" width="27.28515625" style="6" customWidth="1"/>
    <col min="5890" max="5890" width="7.85546875" style="6" customWidth="1"/>
    <col min="5891" max="5891" width="7.140625" style="6" customWidth="1"/>
    <col min="5892" max="5892" width="6.7109375" style="6" customWidth="1"/>
    <col min="5893" max="5893" width="8.7109375" style="6" customWidth="1"/>
    <col min="5894" max="5894" width="0" style="6" hidden="1" customWidth="1"/>
    <col min="5895" max="5895" width="10.140625" style="6" customWidth="1"/>
    <col min="5896" max="5896" width="11.42578125" style="6" customWidth="1"/>
    <col min="5897" max="5897" width="9.140625" style="6"/>
    <col min="5898" max="5898" width="15.42578125" style="6" customWidth="1"/>
    <col min="5899" max="5899" width="9.7109375" style="6" customWidth="1"/>
    <col min="5900" max="5900" width="3.28515625" style="6" customWidth="1"/>
    <col min="5901" max="5901" width="15.85546875" style="6" customWidth="1"/>
    <col min="5902" max="5902" width="7.28515625" style="6" customWidth="1"/>
    <col min="5903" max="5903" width="15.7109375" style="6" customWidth="1"/>
    <col min="5904" max="5904" width="10.42578125" style="6" customWidth="1"/>
    <col min="5905" max="5905" width="8.42578125" style="6" customWidth="1"/>
    <col min="5906" max="5906" width="16" style="6" customWidth="1"/>
    <col min="5907" max="5907" width="8.7109375" style="6" customWidth="1"/>
    <col min="5908" max="5908" width="9.85546875" style="6" customWidth="1"/>
    <col min="5909" max="5909" width="11.42578125" style="6" customWidth="1"/>
    <col min="5910" max="5910" width="8" style="6" customWidth="1"/>
    <col min="5911" max="5917" width="9.140625" style="6"/>
    <col min="5918" max="5918" width="26.85546875" style="6" customWidth="1"/>
    <col min="5919" max="5919" width="9.140625" style="6"/>
    <col min="5920" max="5920" width="29.28515625" style="6" customWidth="1"/>
    <col min="5921" max="6141" width="9.140625" style="6"/>
    <col min="6142" max="6142" width="3.42578125" style="6" customWidth="1"/>
    <col min="6143" max="6143" width="22.42578125" style="6" customWidth="1"/>
    <col min="6144" max="6144" width="15.85546875" style="6" customWidth="1"/>
    <col min="6145" max="6145" width="27.28515625" style="6" customWidth="1"/>
    <col min="6146" max="6146" width="7.85546875" style="6" customWidth="1"/>
    <col min="6147" max="6147" width="7.140625" style="6" customWidth="1"/>
    <col min="6148" max="6148" width="6.7109375" style="6" customWidth="1"/>
    <col min="6149" max="6149" width="8.7109375" style="6" customWidth="1"/>
    <col min="6150" max="6150" width="0" style="6" hidden="1" customWidth="1"/>
    <col min="6151" max="6151" width="10.140625" style="6" customWidth="1"/>
    <col min="6152" max="6152" width="11.42578125" style="6" customWidth="1"/>
    <col min="6153" max="6153" width="9.140625" style="6"/>
    <col min="6154" max="6154" width="15.42578125" style="6" customWidth="1"/>
    <col min="6155" max="6155" width="9.7109375" style="6" customWidth="1"/>
    <col min="6156" max="6156" width="3.28515625" style="6" customWidth="1"/>
    <col min="6157" max="6157" width="15.85546875" style="6" customWidth="1"/>
    <col min="6158" max="6158" width="7.28515625" style="6" customWidth="1"/>
    <col min="6159" max="6159" width="15.7109375" style="6" customWidth="1"/>
    <col min="6160" max="6160" width="10.42578125" style="6" customWidth="1"/>
    <col min="6161" max="6161" width="8.42578125" style="6" customWidth="1"/>
    <col min="6162" max="6162" width="16" style="6" customWidth="1"/>
    <col min="6163" max="6163" width="8.7109375" style="6" customWidth="1"/>
    <col min="6164" max="6164" width="9.85546875" style="6" customWidth="1"/>
    <col min="6165" max="6165" width="11.42578125" style="6" customWidth="1"/>
    <col min="6166" max="6166" width="8" style="6" customWidth="1"/>
    <col min="6167" max="6173" width="9.140625" style="6"/>
    <col min="6174" max="6174" width="26.85546875" style="6" customWidth="1"/>
    <col min="6175" max="6175" width="9.140625" style="6"/>
    <col min="6176" max="6176" width="29.28515625" style="6" customWidth="1"/>
    <col min="6177" max="6397" width="9.140625" style="6"/>
    <col min="6398" max="6398" width="3.42578125" style="6" customWidth="1"/>
    <col min="6399" max="6399" width="22.42578125" style="6" customWidth="1"/>
    <col min="6400" max="6400" width="15.85546875" style="6" customWidth="1"/>
    <col min="6401" max="6401" width="27.28515625" style="6" customWidth="1"/>
    <col min="6402" max="6402" width="7.85546875" style="6" customWidth="1"/>
    <col min="6403" max="6403" width="7.140625" style="6" customWidth="1"/>
    <col min="6404" max="6404" width="6.7109375" style="6" customWidth="1"/>
    <col min="6405" max="6405" width="8.7109375" style="6" customWidth="1"/>
    <col min="6406" max="6406" width="0" style="6" hidden="1" customWidth="1"/>
    <col min="6407" max="6407" width="10.140625" style="6" customWidth="1"/>
    <col min="6408" max="6408" width="11.42578125" style="6" customWidth="1"/>
    <col min="6409" max="6409" width="9.140625" style="6"/>
    <col min="6410" max="6410" width="15.42578125" style="6" customWidth="1"/>
    <col min="6411" max="6411" width="9.7109375" style="6" customWidth="1"/>
    <col min="6412" max="6412" width="3.28515625" style="6" customWidth="1"/>
    <col min="6413" max="6413" width="15.85546875" style="6" customWidth="1"/>
    <col min="6414" max="6414" width="7.28515625" style="6" customWidth="1"/>
    <col min="6415" max="6415" width="15.7109375" style="6" customWidth="1"/>
    <col min="6416" max="6416" width="10.42578125" style="6" customWidth="1"/>
    <col min="6417" max="6417" width="8.42578125" style="6" customWidth="1"/>
    <col min="6418" max="6418" width="16" style="6" customWidth="1"/>
    <col min="6419" max="6419" width="8.7109375" style="6" customWidth="1"/>
    <col min="6420" max="6420" width="9.85546875" style="6" customWidth="1"/>
    <col min="6421" max="6421" width="11.42578125" style="6" customWidth="1"/>
    <col min="6422" max="6422" width="8" style="6" customWidth="1"/>
    <col min="6423" max="6429" width="9.140625" style="6"/>
    <col min="6430" max="6430" width="26.85546875" style="6" customWidth="1"/>
    <col min="6431" max="6431" width="9.140625" style="6"/>
    <col min="6432" max="6432" width="29.28515625" style="6" customWidth="1"/>
    <col min="6433" max="6653" width="9.140625" style="6"/>
    <col min="6654" max="6654" width="3.42578125" style="6" customWidth="1"/>
    <col min="6655" max="6655" width="22.42578125" style="6" customWidth="1"/>
    <col min="6656" max="6656" width="15.85546875" style="6" customWidth="1"/>
    <col min="6657" max="6657" width="27.28515625" style="6" customWidth="1"/>
    <col min="6658" max="6658" width="7.85546875" style="6" customWidth="1"/>
    <col min="6659" max="6659" width="7.140625" style="6" customWidth="1"/>
    <col min="6660" max="6660" width="6.7109375" style="6" customWidth="1"/>
    <col min="6661" max="6661" width="8.7109375" style="6" customWidth="1"/>
    <col min="6662" max="6662" width="0" style="6" hidden="1" customWidth="1"/>
    <col min="6663" max="6663" width="10.140625" style="6" customWidth="1"/>
    <col min="6664" max="6664" width="11.42578125" style="6" customWidth="1"/>
    <col min="6665" max="6665" width="9.140625" style="6"/>
    <col min="6666" max="6666" width="15.42578125" style="6" customWidth="1"/>
    <col min="6667" max="6667" width="9.7109375" style="6" customWidth="1"/>
    <col min="6668" max="6668" width="3.28515625" style="6" customWidth="1"/>
    <col min="6669" max="6669" width="15.85546875" style="6" customWidth="1"/>
    <col min="6670" max="6670" width="7.28515625" style="6" customWidth="1"/>
    <col min="6671" max="6671" width="15.7109375" style="6" customWidth="1"/>
    <col min="6672" max="6672" width="10.42578125" style="6" customWidth="1"/>
    <col min="6673" max="6673" width="8.42578125" style="6" customWidth="1"/>
    <col min="6674" max="6674" width="16" style="6" customWidth="1"/>
    <col min="6675" max="6675" width="8.7109375" style="6" customWidth="1"/>
    <col min="6676" max="6676" width="9.85546875" style="6" customWidth="1"/>
    <col min="6677" max="6677" width="11.42578125" style="6" customWidth="1"/>
    <col min="6678" max="6678" width="8" style="6" customWidth="1"/>
    <col min="6679" max="6685" width="9.140625" style="6"/>
    <col min="6686" max="6686" width="26.85546875" style="6" customWidth="1"/>
    <col min="6687" max="6687" width="9.140625" style="6"/>
    <col min="6688" max="6688" width="29.28515625" style="6" customWidth="1"/>
    <col min="6689" max="6909" width="9.140625" style="6"/>
    <col min="6910" max="6910" width="3.42578125" style="6" customWidth="1"/>
    <col min="6911" max="6911" width="22.42578125" style="6" customWidth="1"/>
    <col min="6912" max="6912" width="15.85546875" style="6" customWidth="1"/>
    <col min="6913" max="6913" width="27.28515625" style="6" customWidth="1"/>
    <col min="6914" max="6914" width="7.85546875" style="6" customWidth="1"/>
    <col min="6915" max="6915" width="7.140625" style="6" customWidth="1"/>
    <col min="6916" max="6916" width="6.7109375" style="6" customWidth="1"/>
    <col min="6917" max="6917" width="8.7109375" style="6" customWidth="1"/>
    <col min="6918" max="6918" width="0" style="6" hidden="1" customWidth="1"/>
    <col min="6919" max="6919" width="10.140625" style="6" customWidth="1"/>
    <col min="6920" max="6920" width="11.42578125" style="6" customWidth="1"/>
    <col min="6921" max="6921" width="9.140625" style="6"/>
    <col min="6922" max="6922" width="15.42578125" style="6" customWidth="1"/>
    <col min="6923" max="6923" width="9.7109375" style="6" customWidth="1"/>
    <col min="6924" max="6924" width="3.28515625" style="6" customWidth="1"/>
    <col min="6925" max="6925" width="15.85546875" style="6" customWidth="1"/>
    <col min="6926" max="6926" width="7.28515625" style="6" customWidth="1"/>
    <col min="6927" max="6927" width="15.7109375" style="6" customWidth="1"/>
    <col min="6928" max="6928" width="10.42578125" style="6" customWidth="1"/>
    <col min="6929" max="6929" width="8.42578125" style="6" customWidth="1"/>
    <col min="6930" max="6930" width="16" style="6" customWidth="1"/>
    <col min="6931" max="6931" width="8.7109375" style="6" customWidth="1"/>
    <col min="6932" max="6932" width="9.85546875" style="6" customWidth="1"/>
    <col min="6933" max="6933" width="11.42578125" style="6" customWidth="1"/>
    <col min="6934" max="6934" width="8" style="6" customWidth="1"/>
    <col min="6935" max="6941" width="9.140625" style="6"/>
    <col min="6942" max="6942" width="26.85546875" style="6" customWidth="1"/>
    <col min="6943" max="6943" width="9.140625" style="6"/>
    <col min="6944" max="6944" width="29.28515625" style="6" customWidth="1"/>
    <col min="6945" max="7165" width="9.140625" style="6"/>
    <col min="7166" max="7166" width="3.42578125" style="6" customWidth="1"/>
    <col min="7167" max="7167" width="22.42578125" style="6" customWidth="1"/>
    <col min="7168" max="7168" width="15.85546875" style="6" customWidth="1"/>
    <col min="7169" max="7169" width="27.28515625" style="6" customWidth="1"/>
    <col min="7170" max="7170" width="7.85546875" style="6" customWidth="1"/>
    <col min="7171" max="7171" width="7.140625" style="6" customWidth="1"/>
    <col min="7172" max="7172" width="6.7109375" style="6" customWidth="1"/>
    <col min="7173" max="7173" width="8.7109375" style="6" customWidth="1"/>
    <col min="7174" max="7174" width="0" style="6" hidden="1" customWidth="1"/>
    <col min="7175" max="7175" width="10.140625" style="6" customWidth="1"/>
    <col min="7176" max="7176" width="11.42578125" style="6" customWidth="1"/>
    <col min="7177" max="7177" width="9.140625" style="6"/>
    <col min="7178" max="7178" width="15.42578125" style="6" customWidth="1"/>
    <col min="7179" max="7179" width="9.7109375" style="6" customWidth="1"/>
    <col min="7180" max="7180" width="3.28515625" style="6" customWidth="1"/>
    <col min="7181" max="7181" width="15.85546875" style="6" customWidth="1"/>
    <col min="7182" max="7182" width="7.28515625" style="6" customWidth="1"/>
    <col min="7183" max="7183" width="15.7109375" style="6" customWidth="1"/>
    <col min="7184" max="7184" width="10.42578125" style="6" customWidth="1"/>
    <col min="7185" max="7185" width="8.42578125" style="6" customWidth="1"/>
    <col min="7186" max="7186" width="16" style="6" customWidth="1"/>
    <col min="7187" max="7187" width="8.7109375" style="6" customWidth="1"/>
    <col min="7188" max="7188" width="9.85546875" style="6" customWidth="1"/>
    <col min="7189" max="7189" width="11.42578125" style="6" customWidth="1"/>
    <col min="7190" max="7190" width="8" style="6" customWidth="1"/>
    <col min="7191" max="7197" width="9.140625" style="6"/>
    <col min="7198" max="7198" width="26.85546875" style="6" customWidth="1"/>
    <col min="7199" max="7199" width="9.140625" style="6"/>
    <col min="7200" max="7200" width="29.28515625" style="6" customWidth="1"/>
    <col min="7201" max="7421" width="9.140625" style="6"/>
    <col min="7422" max="7422" width="3.42578125" style="6" customWidth="1"/>
    <col min="7423" max="7423" width="22.42578125" style="6" customWidth="1"/>
    <col min="7424" max="7424" width="15.85546875" style="6" customWidth="1"/>
    <col min="7425" max="7425" width="27.28515625" style="6" customWidth="1"/>
    <col min="7426" max="7426" width="7.85546875" style="6" customWidth="1"/>
    <col min="7427" max="7427" width="7.140625" style="6" customWidth="1"/>
    <col min="7428" max="7428" width="6.7109375" style="6" customWidth="1"/>
    <col min="7429" max="7429" width="8.7109375" style="6" customWidth="1"/>
    <col min="7430" max="7430" width="0" style="6" hidden="1" customWidth="1"/>
    <col min="7431" max="7431" width="10.140625" style="6" customWidth="1"/>
    <col min="7432" max="7432" width="11.42578125" style="6" customWidth="1"/>
    <col min="7433" max="7433" width="9.140625" style="6"/>
    <col min="7434" max="7434" width="15.42578125" style="6" customWidth="1"/>
    <col min="7435" max="7435" width="9.7109375" style="6" customWidth="1"/>
    <col min="7436" max="7436" width="3.28515625" style="6" customWidth="1"/>
    <col min="7437" max="7437" width="15.85546875" style="6" customWidth="1"/>
    <col min="7438" max="7438" width="7.28515625" style="6" customWidth="1"/>
    <col min="7439" max="7439" width="15.7109375" style="6" customWidth="1"/>
    <col min="7440" max="7440" width="10.42578125" style="6" customWidth="1"/>
    <col min="7441" max="7441" width="8.42578125" style="6" customWidth="1"/>
    <col min="7442" max="7442" width="16" style="6" customWidth="1"/>
    <col min="7443" max="7443" width="8.7109375" style="6" customWidth="1"/>
    <col min="7444" max="7444" width="9.85546875" style="6" customWidth="1"/>
    <col min="7445" max="7445" width="11.42578125" style="6" customWidth="1"/>
    <col min="7446" max="7446" width="8" style="6" customWidth="1"/>
    <col min="7447" max="7453" width="9.140625" style="6"/>
    <col min="7454" max="7454" width="26.85546875" style="6" customWidth="1"/>
    <col min="7455" max="7455" width="9.140625" style="6"/>
    <col min="7456" max="7456" width="29.28515625" style="6" customWidth="1"/>
    <col min="7457" max="7677" width="9.140625" style="6"/>
    <col min="7678" max="7678" width="3.42578125" style="6" customWidth="1"/>
    <col min="7679" max="7679" width="22.42578125" style="6" customWidth="1"/>
    <col min="7680" max="7680" width="15.85546875" style="6" customWidth="1"/>
    <col min="7681" max="7681" width="27.28515625" style="6" customWidth="1"/>
    <col min="7682" max="7682" width="7.85546875" style="6" customWidth="1"/>
    <col min="7683" max="7683" width="7.140625" style="6" customWidth="1"/>
    <col min="7684" max="7684" width="6.7109375" style="6" customWidth="1"/>
    <col min="7685" max="7685" width="8.7109375" style="6" customWidth="1"/>
    <col min="7686" max="7686" width="0" style="6" hidden="1" customWidth="1"/>
    <col min="7687" max="7687" width="10.140625" style="6" customWidth="1"/>
    <col min="7688" max="7688" width="11.42578125" style="6" customWidth="1"/>
    <col min="7689" max="7689" width="9.140625" style="6"/>
    <col min="7690" max="7690" width="15.42578125" style="6" customWidth="1"/>
    <col min="7691" max="7691" width="9.7109375" style="6" customWidth="1"/>
    <col min="7692" max="7692" width="3.28515625" style="6" customWidth="1"/>
    <col min="7693" max="7693" width="15.85546875" style="6" customWidth="1"/>
    <col min="7694" max="7694" width="7.28515625" style="6" customWidth="1"/>
    <col min="7695" max="7695" width="15.7109375" style="6" customWidth="1"/>
    <col min="7696" max="7696" width="10.42578125" style="6" customWidth="1"/>
    <col min="7697" max="7697" width="8.42578125" style="6" customWidth="1"/>
    <col min="7698" max="7698" width="16" style="6" customWidth="1"/>
    <col min="7699" max="7699" width="8.7109375" style="6" customWidth="1"/>
    <col min="7700" max="7700" width="9.85546875" style="6" customWidth="1"/>
    <col min="7701" max="7701" width="11.42578125" style="6" customWidth="1"/>
    <col min="7702" max="7702" width="8" style="6" customWidth="1"/>
    <col min="7703" max="7709" width="9.140625" style="6"/>
    <col min="7710" max="7710" width="26.85546875" style="6" customWidth="1"/>
    <col min="7711" max="7711" width="9.140625" style="6"/>
    <col min="7712" max="7712" width="29.28515625" style="6" customWidth="1"/>
    <col min="7713" max="7933" width="9.140625" style="6"/>
    <col min="7934" max="7934" width="3.42578125" style="6" customWidth="1"/>
    <col min="7935" max="7935" width="22.42578125" style="6" customWidth="1"/>
    <col min="7936" max="7936" width="15.85546875" style="6" customWidth="1"/>
    <col min="7937" max="7937" width="27.28515625" style="6" customWidth="1"/>
    <col min="7938" max="7938" width="7.85546875" style="6" customWidth="1"/>
    <col min="7939" max="7939" width="7.140625" style="6" customWidth="1"/>
    <col min="7940" max="7940" width="6.7109375" style="6" customWidth="1"/>
    <col min="7941" max="7941" width="8.7109375" style="6" customWidth="1"/>
    <col min="7942" max="7942" width="0" style="6" hidden="1" customWidth="1"/>
    <col min="7943" max="7943" width="10.140625" style="6" customWidth="1"/>
    <col min="7944" max="7944" width="11.42578125" style="6" customWidth="1"/>
    <col min="7945" max="7945" width="9.140625" style="6"/>
    <col min="7946" max="7946" width="15.42578125" style="6" customWidth="1"/>
    <col min="7947" max="7947" width="9.7109375" style="6" customWidth="1"/>
    <col min="7948" max="7948" width="3.28515625" style="6" customWidth="1"/>
    <col min="7949" max="7949" width="15.85546875" style="6" customWidth="1"/>
    <col min="7950" max="7950" width="7.28515625" style="6" customWidth="1"/>
    <col min="7951" max="7951" width="15.7109375" style="6" customWidth="1"/>
    <col min="7952" max="7952" width="10.42578125" style="6" customWidth="1"/>
    <col min="7953" max="7953" width="8.42578125" style="6" customWidth="1"/>
    <col min="7954" max="7954" width="16" style="6" customWidth="1"/>
    <col min="7955" max="7955" width="8.7109375" style="6" customWidth="1"/>
    <col min="7956" max="7956" width="9.85546875" style="6" customWidth="1"/>
    <col min="7957" max="7957" width="11.42578125" style="6" customWidth="1"/>
    <col min="7958" max="7958" width="8" style="6" customWidth="1"/>
    <col min="7959" max="7965" width="9.140625" style="6"/>
    <col min="7966" max="7966" width="26.85546875" style="6" customWidth="1"/>
    <col min="7967" max="7967" width="9.140625" style="6"/>
    <col min="7968" max="7968" width="29.28515625" style="6" customWidth="1"/>
    <col min="7969" max="8189" width="9.140625" style="6"/>
    <col min="8190" max="8190" width="3.42578125" style="6" customWidth="1"/>
    <col min="8191" max="8191" width="22.42578125" style="6" customWidth="1"/>
    <col min="8192" max="8192" width="15.85546875" style="6" customWidth="1"/>
    <col min="8193" max="8193" width="27.28515625" style="6" customWidth="1"/>
    <col min="8194" max="8194" width="7.85546875" style="6" customWidth="1"/>
    <col min="8195" max="8195" width="7.140625" style="6" customWidth="1"/>
    <col min="8196" max="8196" width="6.7109375" style="6" customWidth="1"/>
    <col min="8197" max="8197" width="8.7109375" style="6" customWidth="1"/>
    <col min="8198" max="8198" width="0" style="6" hidden="1" customWidth="1"/>
    <col min="8199" max="8199" width="10.140625" style="6" customWidth="1"/>
    <col min="8200" max="8200" width="11.42578125" style="6" customWidth="1"/>
    <col min="8201" max="8201" width="9.140625" style="6"/>
    <col min="8202" max="8202" width="15.42578125" style="6" customWidth="1"/>
    <col min="8203" max="8203" width="9.7109375" style="6" customWidth="1"/>
    <col min="8204" max="8204" width="3.28515625" style="6" customWidth="1"/>
    <col min="8205" max="8205" width="15.85546875" style="6" customWidth="1"/>
    <col min="8206" max="8206" width="7.28515625" style="6" customWidth="1"/>
    <col min="8207" max="8207" width="15.7109375" style="6" customWidth="1"/>
    <col min="8208" max="8208" width="10.42578125" style="6" customWidth="1"/>
    <col min="8209" max="8209" width="8.42578125" style="6" customWidth="1"/>
    <col min="8210" max="8210" width="16" style="6" customWidth="1"/>
    <col min="8211" max="8211" width="8.7109375" style="6" customWidth="1"/>
    <col min="8212" max="8212" width="9.85546875" style="6" customWidth="1"/>
    <col min="8213" max="8213" width="11.42578125" style="6" customWidth="1"/>
    <col min="8214" max="8214" width="8" style="6" customWidth="1"/>
    <col min="8215" max="8221" width="9.140625" style="6"/>
    <col min="8222" max="8222" width="26.85546875" style="6" customWidth="1"/>
    <col min="8223" max="8223" width="9.140625" style="6"/>
    <col min="8224" max="8224" width="29.28515625" style="6" customWidth="1"/>
    <col min="8225" max="8445" width="9.140625" style="6"/>
    <col min="8446" max="8446" width="3.42578125" style="6" customWidth="1"/>
    <col min="8447" max="8447" width="22.42578125" style="6" customWidth="1"/>
    <col min="8448" max="8448" width="15.85546875" style="6" customWidth="1"/>
    <col min="8449" max="8449" width="27.28515625" style="6" customWidth="1"/>
    <col min="8450" max="8450" width="7.85546875" style="6" customWidth="1"/>
    <col min="8451" max="8451" width="7.140625" style="6" customWidth="1"/>
    <col min="8452" max="8452" width="6.7109375" style="6" customWidth="1"/>
    <col min="8453" max="8453" width="8.7109375" style="6" customWidth="1"/>
    <col min="8454" max="8454" width="0" style="6" hidden="1" customWidth="1"/>
    <col min="8455" max="8455" width="10.140625" style="6" customWidth="1"/>
    <col min="8456" max="8456" width="11.42578125" style="6" customWidth="1"/>
    <col min="8457" max="8457" width="9.140625" style="6"/>
    <col min="8458" max="8458" width="15.42578125" style="6" customWidth="1"/>
    <col min="8459" max="8459" width="9.7109375" style="6" customWidth="1"/>
    <col min="8460" max="8460" width="3.28515625" style="6" customWidth="1"/>
    <col min="8461" max="8461" width="15.85546875" style="6" customWidth="1"/>
    <col min="8462" max="8462" width="7.28515625" style="6" customWidth="1"/>
    <col min="8463" max="8463" width="15.7109375" style="6" customWidth="1"/>
    <col min="8464" max="8464" width="10.42578125" style="6" customWidth="1"/>
    <col min="8465" max="8465" width="8.42578125" style="6" customWidth="1"/>
    <col min="8466" max="8466" width="16" style="6" customWidth="1"/>
    <col min="8467" max="8467" width="8.7109375" style="6" customWidth="1"/>
    <col min="8468" max="8468" width="9.85546875" style="6" customWidth="1"/>
    <col min="8469" max="8469" width="11.42578125" style="6" customWidth="1"/>
    <col min="8470" max="8470" width="8" style="6" customWidth="1"/>
    <col min="8471" max="8477" width="9.140625" style="6"/>
    <col min="8478" max="8478" width="26.85546875" style="6" customWidth="1"/>
    <col min="8479" max="8479" width="9.140625" style="6"/>
    <col min="8480" max="8480" width="29.28515625" style="6" customWidth="1"/>
    <col min="8481" max="8701" width="9.140625" style="6"/>
    <col min="8702" max="8702" width="3.42578125" style="6" customWidth="1"/>
    <col min="8703" max="8703" width="22.42578125" style="6" customWidth="1"/>
    <col min="8704" max="8704" width="15.85546875" style="6" customWidth="1"/>
    <col min="8705" max="8705" width="27.28515625" style="6" customWidth="1"/>
    <col min="8706" max="8706" width="7.85546875" style="6" customWidth="1"/>
    <col min="8707" max="8707" width="7.140625" style="6" customWidth="1"/>
    <col min="8708" max="8708" width="6.7109375" style="6" customWidth="1"/>
    <col min="8709" max="8709" width="8.7109375" style="6" customWidth="1"/>
    <col min="8710" max="8710" width="0" style="6" hidden="1" customWidth="1"/>
    <col min="8711" max="8711" width="10.140625" style="6" customWidth="1"/>
    <col min="8712" max="8712" width="11.42578125" style="6" customWidth="1"/>
    <col min="8713" max="8713" width="9.140625" style="6"/>
    <col min="8714" max="8714" width="15.42578125" style="6" customWidth="1"/>
    <col min="8715" max="8715" width="9.7109375" style="6" customWidth="1"/>
    <col min="8716" max="8716" width="3.28515625" style="6" customWidth="1"/>
    <col min="8717" max="8717" width="15.85546875" style="6" customWidth="1"/>
    <col min="8718" max="8718" width="7.28515625" style="6" customWidth="1"/>
    <col min="8719" max="8719" width="15.7109375" style="6" customWidth="1"/>
    <col min="8720" max="8720" width="10.42578125" style="6" customWidth="1"/>
    <col min="8721" max="8721" width="8.42578125" style="6" customWidth="1"/>
    <col min="8722" max="8722" width="16" style="6" customWidth="1"/>
    <col min="8723" max="8723" width="8.7109375" style="6" customWidth="1"/>
    <col min="8724" max="8724" width="9.85546875" style="6" customWidth="1"/>
    <col min="8725" max="8725" width="11.42578125" style="6" customWidth="1"/>
    <col min="8726" max="8726" width="8" style="6" customWidth="1"/>
    <col min="8727" max="8733" width="9.140625" style="6"/>
    <col min="8734" max="8734" width="26.85546875" style="6" customWidth="1"/>
    <col min="8735" max="8735" width="9.140625" style="6"/>
    <col min="8736" max="8736" width="29.28515625" style="6" customWidth="1"/>
    <col min="8737" max="8957" width="9.140625" style="6"/>
    <col min="8958" max="8958" width="3.42578125" style="6" customWidth="1"/>
    <col min="8959" max="8959" width="22.42578125" style="6" customWidth="1"/>
    <col min="8960" max="8960" width="15.85546875" style="6" customWidth="1"/>
    <col min="8961" max="8961" width="27.28515625" style="6" customWidth="1"/>
    <col min="8962" max="8962" width="7.85546875" style="6" customWidth="1"/>
    <col min="8963" max="8963" width="7.140625" style="6" customWidth="1"/>
    <col min="8964" max="8964" width="6.7109375" style="6" customWidth="1"/>
    <col min="8965" max="8965" width="8.7109375" style="6" customWidth="1"/>
    <col min="8966" max="8966" width="0" style="6" hidden="1" customWidth="1"/>
    <col min="8967" max="8967" width="10.140625" style="6" customWidth="1"/>
    <col min="8968" max="8968" width="11.42578125" style="6" customWidth="1"/>
    <col min="8969" max="8969" width="9.140625" style="6"/>
    <col min="8970" max="8970" width="15.42578125" style="6" customWidth="1"/>
    <col min="8971" max="8971" width="9.7109375" style="6" customWidth="1"/>
    <col min="8972" max="8972" width="3.28515625" style="6" customWidth="1"/>
    <col min="8973" max="8973" width="15.85546875" style="6" customWidth="1"/>
    <col min="8974" max="8974" width="7.28515625" style="6" customWidth="1"/>
    <col min="8975" max="8975" width="15.7109375" style="6" customWidth="1"/>
    <col min="8976" max="8976" width="10.42578125" style="6" customWidth="1"/>
    <col min="8977" max="8977" width="8.42578125" style="6" customWidth="1"/>
    <col min="8978" max="8978" width="16" style="6" customWidth="1"/>
    <col min="8979" max="8979" width="8.7109375" style="6" customWidth="1"/>
    <col min="8980" max="8980" width="9.85546875" style="6" customWidth="1"/>
    <col min="8981" max="8981" width="11.42578125" style="6" customWidth="1"/>
    <col min="8982" max="8982" width="8" style="6" customWidth="1"/>
    <col min="8983" max="8989" width="9.140625" style="6"/>
    <col min="8990" max="8990" width="26.85546875" style="6" customWidth="1"/>
    <col min="8991" max="8991" width="9.140625" style="6"/>
    <col min="8992" max="8992" width="29.28515625" style="6" customWidth="1"/>
    <col min="8993" max="9213" width="9.140625" style="6"/>
    <col min="9214" max="9214" width="3.42578125" style="6" customWidth="1"/>
    <col min="9215" max="9215" width="22.42578125" style="6" customWidth="1"/>
    <col min="9216" max="9216" width="15.85546875" style="6" customWidth="1"/>
    <col min="9217" max="9217" width="27.28515625" style="6" customWidth="1"/>
    <col min="9218" max="9218" width="7.85546875" style="6" customWidth="1"/>
    <col min="9219" max="9219" width="7.140625" style="6" customWidth="1"/>
    <col min="9220" max="9220" width="6.7109375" style="6" customWidth="1"/>
    <col min="9221" max="9221" width="8.7109375" style="6" customWidth="1"/>
    <col min="9222" max="9222" width="0" style="6" hidden="1" customWidth="1"/>
    <col min="9223" max="9223" width="10.140625" style="6" customWidth="1"/>
    <col min="9224" max="9224" width="11.42578125" style="6" customWidth="1"/>
    <col min="9225" max="9225" width="9.140625" style="6"/>
    <col min="9226" max="9226" width="15.42578125" style="6" customWidth="1"/>
    <col min="9227" max="9227" width="9.7109375" style="6" customWidth="1"/>
    <col min="9228" max="9228" width="3.28515625" style="6" customWidth="1"/>
    <col min="9229" max="9229" width="15.85546875" style="6" customWidth="1"/>
    <col min="9230" max="9230" width="7.28515625" style="6" customWidth="1"/>
    <col min="9231" max="9231" width="15.7109375" style="6" customWidth="1"/>
    <col min="9232" max="9232" width="10.42578125" style="6" customWidth="1"/>
    <col min="9233" max="9233" width="8.42578125" style="6" customWidth="1"/>
    <col min="9234" max="9234" width="16" style="6" customWidth="1"/>
    <col min="9235" max="9235" width="8.7109375" style="6" customWidth="1"/>
    <col min="9236" max="9236" width="9.85546875" style="6" customWidth="1"/>
    <col min="9237" max="9237" width="11.42578125" style="6" customWidth="1"/>
    <col min="9238" max="9238" width="8" style="6" customWidth="1"/>
    <col min="9239" max="9245" width="9.140625" style="6"/>
    <col min="9246" max="9246" width="26.85546875" style="6" customWidth="1"/>
    <col min="9247" max="9247" width="9.140625" style="6"/>
    <col min="9248" max="9248" width="29.28515625" style="6" customWidth="1"/>
    <col min="9249" max="9469" width="9.140625" style="6"/>
    <col min="9470" max="9470" width="3.42578125" style="6" customWidth="1"/>
    <col min="9471" max="9471" width="22.42578125" style="6" customWidth="1"/>
    <col min="9472" max="9472" width="15.85546875" style="6" customWidth="1"/>
    <col min="9473" max="9473" width="27.28515625" style="6" customWidth="1"/>
    <col min="9474" max="9474" width="7.85546875" style="6" customWidth="1"/>
    <col min="9475" max="9475" width="7.140625" style="6" customWidth="1"/>
    <col min="9476" max="9476" width="6.7109375" style="6" customWidth="1"/>
    <col min="9477" max="9477" width="8.7109375" style="6" customWidth="1"/>
    <col min="9478" max="9478" width="0" style="6" hidden="1" customWidth="1"/>
    <col min="9479" max="9479" width="10.140625" style="6" customWidth="1"/>
    <col min="9480" max="9480" width="11.42578125" style="6" customWidth="1"/>
    <col min="9481" max="9481" width="9.140625" style="6"/>
    <col min="9482" max="9482" width="15.42578125" style="6" customWidth="1"/>
    <col min="9483" max="9483" width="9.7109375" style="6" customWidth="1"/>
    <col min="9484" max="9484" width="3.28515625" style="6" customWidth="1"/>
    <col min="9485" max="9485" width="15.85546875" style="6" customWidth="1"/>
    <col min="9486" max="9486" width="7.28515625" style="6" customWidth="1"/>
    <col min="9487" max="9487" width="15.7109375" style="6" customWidth="1"/>
    <col min="9488" max="9488" width="10.42578125" style="6" customWidth="1"/>
    <col min="9489" max="9489" width="8.42578125" style="6" customWidth="1"/>
    <col min="9490" max="9490" width="16" style="6" customWidth="1"/>
    <col min="9491" max="9491" width="8.7109375" style="6" customWidth="1"/>
    <col min="9492" max="9492" width="9.85546875" style="6" customWidth="1"/>
    <col min="9493" max="9493" width="11.42578125" style="6" customWidth="1"/>
    <col min="9494" max="9494" width="8" style="6" customWidth="1"/>
    <col min="9495" max="9501" width="9.140625" style="6"/>
    <col min="9502" max="9502" width="26.85546875" style="6" customWidth="1"/>
    <col min="9503" max="9503" width="9.140625" style="6"/>
    <col min="9504" max="9504" width="29.28515625" style="6" customWidth="1"/>
    <col min="9505" max="9725" width="9.140625" style="6"/>
    <col min="9726" max="9726" width="3.42578125" style="6" customWidth="1"/>
    <col min="9727" max="9727" width="22.42578125" style="6" customWidth="1"/>
    <col min="9728" max="9728" width="15.85546875" style="6" customWidth="1"/>
    <col min="9729" max="9729" width="27.28515625" style="6" customWidth="1"/>
    <col min="9730" max="9730" width="7.85546875" style="6" customWidth="1"/>
    <col min="9731" max="9731" width="7.140625" style="6" customWidth="1"/>
    <col min="9732" max="9732" width="6.7109375" style="6" customWidth="1"/>
    <col min="9733" max="9733" width="8.7109375" style="6" customWidth="1"/>
    <col min="9734" max="9734" width="0" style="6" hidden="1" customWidth="1"/>
    <col min="9735" max="9735" width="10.140625" style="6" customWidth="1"/>
    <col min="9736" max="9736" width="11.42578125" style="6" customWidth="1"/>
    <col min="9737" max="9737" width="9.140625" style="6"/>
    <col min="9738" max="9738" width="15.42578125" style="6" customWidth="1"/>
    <col min="9739" max="9739" width="9.7109375" style="6" customWidth="1"/>
    <col min="9740" max="9740" width="3.28515625" style="6" customWidth="1"/>
    <col min="9741" max="9741" width="15.85546875" style="6" customWidth="1"/>
    <col min="9742" max="9742" width="7.28515625" style="6" customWidth="1"/>
    <col min="9743" max="9743" width="15.7109375" style="6" customWidth="1"/>
    <col min="9744" max="9744" width="10.42578125" style="6" customWidth="1"/>
    <col min="9745" max="9745" width="8.42578125" style="6" customWidth="1"/>
    <col min="9746" max="9746" width="16" style="6" customWidth="1"/>
    <col min="9747" max="9747" width="8.7109375" style="6" customWidth="1"/>
    <col min="9748" max="9748" width="9.85546875" style="6" customWidth="1"/>
    <col min="9749" max="9749" width="11.42578125" style="6" customWidth="1"/>
    <col min="9750" max="9750" width="8" style="6" customWidth="1"/>
    <col min="9751" max="9757" width="9.140625" style="6"/>
    <col min="9758" max="9758" width="26.85546875" style="6" customWidth="1"/>
    <col min="9759" max="9759" width="9.140625" style="6"/>
    <col min="9760" max="9760" width="29.28515625" style="6" customWidth="1"/>
    <col min="9761" max="9981" width="9.140625" style="6"/>
    <col min="9982" max="9982" width="3.42578125" style="6" customWidth="1"/>
    <col min="9983" max="9983" width="22.42578125" style="6" customWidth="1"/>
    <col min="9984" max="9984" width="15.85546875" style="6" customWidth="1"/>
    <col min="9985" max="9985" width="27.28515625" style="6" customWidth="1"/>
    <col min="9986" max="9986" width="7.85546875" style="6" customWidth="1"/>
    <col min="9987" max="9987" width="7.140625" style="6" customWidth="1"/>
    <col min="9988" max="9988" width="6.7109375" style="6" customWidth="1"/>
    <col min="9989" max="9989" width="8.7109375" style="6" customWidth="1"/>
    <col min="9990" max="9990" width="0" style="6" hidden="1" customWidth="1"/>
    <col min="9991" max="9991" width="10.140625" style="6" customWidth="1"/>
    <col min="9992" max="9992" width="11.42578125" style="6" customWidth="1"/>
    <col min="9993" max="9993" width="9.140625" style="6"/>
    <col min="9994" max="9994" width="15.42578125" style="6" customWidth="1"/>
    <col min="9995" max="9995" width="9.7109375" style="6" customWidth="1"/>
    <col min="9996" max="9996" width="3.28515625" style="6" customWidth="1"/>
    <col min="9997" max="9997" width="15.85546875" style="6" customWidth="1"/>
    <col min="9998" max="9998" width="7.28515625" style="6" customWidth="1"/>
    <col min="9999" max="9999" width="15.7109375" style="6" customWidth="1"/>
    <col min="10000" max="10000" width="10.42578125" style="6" customWidth="1"/>
    <col min="10001" max="10001" width="8.42578125" style="6" customWidth="1"/>
    <col min="10002" max="10002" width="16" style="6" customWidth="1"/>
    <col min="10003" max="10003" width="8.7109375" style="6" customWidth="1"/>
    <col min="10004" max="10004" width="9.85546875" style="6" customWidth="1"/>
    <col min="10005" max="10005" width="11.42578125" style="6" customWidth="1"/>
    <col min="10006" max="10006" width="8" style="6" customWidth="1"/>
    <col min="10007" max="10013" width="9.140625" style="6"/>
    <col min="10014" max="10014" width="26.85546875" style="6" customWidth="1"/>
    <col min="10015" max="10015" width="9.140625" style="6"/>
    <col min="10016" max="10016" width="29.28515625" style="6" customWidth="1"/>
    <col min="10017" max="10237" width="9.140625" style="6"/>
    <col min="10238" max="10238" width="3.42578125" style="6" customWidth="1"/>
    <col min="10239" max="10239" width="22.42578125" style="6" customWidth="1"/>
    <col min="10240" max="10240" width="15.85546875" style="6" customWidth="1"/>
    <col min="10241" max="10241" width="27.28515625" style="6" customWidth="1"/>
    <col min="10242" max="10242" width="7.85546875" style="6" customWidth="1"/>
    <col min="10243" max="10243" width="7.140625" style="6" customWidth="1"/>
    <col min="10244" max="10244" width="6.7109375" style="6" customWidth="1"/>
    <col min="10245" max="10245" width="8.7109375" style="6" customWidth="1"/>
    <col min="10246" max="10246" width="0" style="6" hidden="1" customWidth="1"/>
    <col min="10247" max="10247" width="10.140625" style="6" customWidth="1"/>
    <col min="10248" max="10248" width="11.42578125" style="6" customWidth="1"/>
    <col min="10249" max="10249" width="9.140625" style="6"/>
    <col min="10250" max="10250" width="15.42578125" style="6" customWidth="1"/>
    <col min="10251" max="10251" width="9.7109375" style="6" customWidth="1"/>
    <col min="10252" max="10252" width="3.28515625" style="6" customWidth="1"/>
    <col min="10253" max="10253" width="15.85546875" style="6" customWidth="1"/>
    <col min="10254" max="10254" width="7.28515625" style="6" customWidth="1"/>
    <col min="10255" max="10255" width="15.7109375" style="6" customWidth="1"/>
    <col min="10256" max="10256" width="10.42578125" style="6" customWidth="1"/>
    <col min="10257" max="10257" width="8.42578125" style="6" customWidth="1"/>
    <col min="10258" max="10258" width="16" style="6" customWidth="1"/>
    <col min="10259" max="10259" width="8.7109375" style="6" customWidth="1"/>
    <col min="10260" max="10260" width="9.85546875" style="6" customWidth="1"/>
    <col min="10261" max="10261" width="11.42578125" style="6" customWidth="1"/>
    <col min="10262" max="10262" width="8" style="6" customWidth="1"/>
    <col min="10263" max="10269" width="9.140625" style="6"/>
    <col min="10270" max="10270" width="26.85546875" style="6" customWidth="1"/>
    <col min="10271" max="10271" width="9.140625" style="6"/>
    <col min="10272" max="10272" width="29.28515625" style="6" customWidth="1"/>
    <col min="10273" max="10493" width="9.140625" style="6"/>
    <col min="10494" max="10494" width="3.42578125" style="6" customWidth="1"/>
    <col min="10495" max="10495" width="22.42578125" style="6" customWidth="1"/>
    <col min="10496" max="10496" width="15.85546875" style="6" customWidth="1"/>
    <col min="10497" max="10497" width="27.28515625" style="6" customWidth="1"/>
    <col min="10498" max="10498" width="7.85546875" style="6" customWidth="1"/>
    <col min="10499" max="10499" width="7.140625" style="6" customWidth="1"/>
    <col min="10500" max="10500" width="6.7109375" style="6" customWidth="1"/>
    <col min="10501" max="10501" width="8.7109375" style="6" customWidth="1"/>
    <col min="10502" max="10502" width="0" style="6" hidden="1" customWidth="1"/>
    <col min="10503" max="10503" width="10.140625" style="6" customWidth="1"/>
    <col min="10504" max="10504" width="11.42578125" style="6" customWidth="1"/>
    <col min="10505" max="10505" width="9.140625" style="6"/>
    <col min="10506" max="10506" width="15.42578125" style="6" customWidth="1"/>
    <col min="10507" max="10507" width="9.7109375" style="6" customWidth="1"/>
    <col min="10508" max="10508" width="3.28515625" style="6" customWidth="1"/>
    <col min="10509" max="10509" width="15.85546875" style="6" customWidth="1"/>
    <col min="10510" max="10510" width="7.28515625" style="6" customWidth="1"/>
    <col min="10511" max="10511" width="15.7109375" style="6" customWidth="1"/>
    <col min="10512" max="10512" width="10.42578125" style="6" customWidth="1"/>
    <col min="10513" max="10513" width="8.42578125" style="6" customWidth="1"/>
    <col min="10514" max="10514" width="16" style="6" customWidth="1"/>
    <col min="10515" max="10515" width="8.7109375" style="6" customWidth="1"/>
    <col min="10516" max="10516" width="9.85546875" style="6" customWidth="1"/>
    <col min="10517" max="10517" width="11.42578125" style="6" customWidth="1"/>
    <col min="10518" max="10518" width="8" style="6" customWidth="1"/>
    <col min="10519" max="10525" width="9.140625" style="6"/>
    <col min="10526" max="10526" width="26.85546875" style="6" customWidth="1"/>
    <col min="10527" max="10527" width="9.140625" style="6"/>
    <col min="10528" max="10528" width="29.28515625" style="6" customWidth="1"/>
    <col min="10529" max="10749" width="9.140625" style="6"/>
    <col min="10750" max="10750" width="3.42578125" style="6" customWidth="1"/>
    <col min="10751" max="10751" width="22.42578125" style="6" customWidth="1"/>
    <col min="10752" max="10752" width="15.85546875" style="6" customWidth="1"/>
    <col min="10753" max="10753" width="27.28515625" style="6" customWidth="1"/>
    <col min="10754" max="10754" width="7.85546875" style="6" customWidth="1"/>
    <col min="10755" max="10755" width="7.140625" style="6" customWidth="1"/>
    <col min="10756" max="10756" width="6.7109375" style="6" customWidth="1"/>
    <col min="10757" max="10757" width="8.7109375" style="6" customWidth="1"/>
    <col min="10758" max="10758" width="0" style="6" hidden="1" customWidth="1"/>
    <col min="10759" max="10759" width="10.140625" style="6" customWidth="1"/>
    <col min="10760" max="10760" width="11.42578125" style="6" customWidth="1"/>
    <col min="10761" max="10761" width="9.140625" style="6"/>
    <col min="10762" max="10762" width="15.42578125" style="6" customWidth="1"/>
    <col min="10763" max="10763" width="9.7109375" style="6" customWidth="1"/>
    <col min="10764" max="10764" width="3.28515625" style="6" customWidth="1"/>
    <col min="10765" max="10765" width="15.85546875" style="6" customWidth="1"/>
    <col min="10766" max="10766" width="7.28515625" style="6" customWidth="1"/>
    <col min="10767" max="10767" width="15.7109375" style="6" customWidth="1"/>
    <col min="10768" max="10768" width="10.42578125" style="6" customWidth="1"/>
    <col min="10769" max="10769" width="8.42578125" style="6" customWidth="1"/>
    <col min="10770" max="10770" width="16" style="6" customWidth="1"/>
    <col min="10771" max="10771" width="8.7109375" style="6" customWidth="1"/>
    <col min="10772" max="10772" width="9.85546875" style="6" customWidth="1"/>
    <col min="10773" max="10773" width="11.42578125" style="6" customWidth="1"/>
    <col min="10774" max="10774" width="8" style="6" customWidth="1"/>
    <col min="10775" max="10781" width="9.140625" style="6"/>
    <col min="10782" max="10782" width="26.85546875" style="6" customWidth="1"/>
    <col min="10783" max="10783" width="9.140625" style="6"/>
    <col min="10784" max="10784" width="29.28515625" style="6" customWidth="1"/>
    <col min="10785" max="11005" width="9.140625" style="6"/>
    <col min="11006" max="11006" width="3.42578125" style="6" customWidth="1"/>
    <col min="11007" max="11007" width="22.42578125" style="6" customWidth="1"/>
    <col min="11008" max="11008" width="15.85546875" style="6" customWidth="1"/>
    <col min="11009" max="11009" width="27.28515625" style="6" customWidth="1"/>
    <col min="11010" max="11010" width="7.85546875" style="6" customWidth="1"/>
    <col min="11011" max="11011" width="7.140625" style="6" customWidth="1"/>
    <col min="11012" max="11012" width="6.7109375" style="6" customWidth="1"/>
    <col min="11013" max="11013" width="8.7109375" style="6" customWidth="1"/>
    <col min="11014" max="11014" width="0" style="6" hidden="1" customWidth="1"/>
    <col min="11015" max="11015" width="10.140625" style="6" customWidth="1"/>
    <col min="11016" max="11016" width="11.42578125" style="6" customWidth="1"/>
    <col min="11017" max="11017" width="9.140625" style="6"/>
    <col min="11018" max="11018" width="15.42578125" style="6" customWidth="1"/>
    <col min="11019" max="11019" width="9.7109375" style="6" customWidth="1"/>
    <col min="11020" max="11020" width="3.28515625" style="6" customWidth="1"/>
    <col min="11021" max="11021" width="15.85546875" style="6" customWidth="1"/>
    <col min="11022" max="11022" width="7.28515625" style="6" customWidth="1"/>
    <col min="11023" max="11023" width="15.7109375" style="6" customWidth="1"/>
    <col min="11024" max="11024" width="10.42578125" style="6" customWidth="1"/>
    <col min="11025" max="11025" width="8.42578125" style="6" customWidth="1"/>
    <col min="11026" max="11026" width="16" style="6" customWidth="1"/>
    <col min="11027" max="11027" width="8.7109375" style="6" customWidth="1"/>
    <col min="11028" max="11028" width="9.85546875" style="6" customWidth="1"/>
    <col min="11029" max="11029" width="11.42578125" style="6" customWidth="1"/>
    <col min="11030" max="11030" width="8" style="6" customWidth="1"/>
    <col min="11031" max="11037" width="9.140625" style="6"/>
    <col min="11038" max="11038" width="26.85546875" style="6" customWidth="1"/>
    <col min="11039" max="11039" width="9.140625" style="6"/>
    <col min="11040" max="11040" width="29.28515625" style="6" customWidth="1"/>
    <col min="11041" max="11261" width="9.140625" style="6"/>
    <col min="11262" max="11262" width="3.42578125" style="6" customWidth="1"/>
    <col min="11263" max="11263" width="22.42578125" style="6" customWidth="1"/>
    <col min="11264" max="11264" width="15.85546875" style="6" customWidth="1"/>
    <col min="11265" max="11265" width="27.28515625" style="6" customWidth="1"/>
    <col min="11266" max="11266" width="7.85546875" style="6" customWidth="1"/>
    <col min="11267" max="11267" width="7.140625" style="6" customWidth="1"/>
    <col min="11268" max="11268" width="6.7109375" style="6" customWidth="1"/>
    <col min="11269" max="11269" width="8.7109375" style="6" customWidth="1"/>
    <col min="11270" max="11270" width="0" style="6" hidden="1" customWidth="1"/>
    <col min="11271" max="11271" width="10.140625" style="6" customWidth="1"/>
    <col min="11272" max="11272" width="11.42578125" style="6" customWidth="1"/>
    <col min="11273" max="11273" width="9.140625" style="6"/>
    <col min="11274" max="11274" width="15.42578125" style="6" customWidth="1"/>
    <col min="11275" max="11275" width="9.7109375" style="6" customWidth="1"/>
    <col min="11276" max="11276" width="3.28515625" style="6" customWidth="1"/>
    <col min="11277" max="11277" width="15.85546875" style="6" customWidth="1"/>
    <col min="11278" max="11278" width="7.28515625" style="6" customWidth="1"/>
    <col min="11279" max="11279" width="15.7109375" style="6" customWidth="1"/>
    <col min="11280" max="11280" width="10.42578125" style="6" customWidth="1"/>
    <col min="11281" max="11281" width="8.42578125" style="6" customWidth="1"/>
    <col min="11282" max="11282" width="16" style="6" customWidth="1"/>
    <col min="11283" max="11283" width="8.7109375" style="6" customWidth="1"/>
    <col min="11284" max="11284" width="9.85546875" style="6" customWidth="1"/>
    <col min="11285" max="11285" width="11.42578125" style="6" customWidth="1"/>
    <col min="11286" max="11286" width="8" style="6" customWidth="1"/>
    <col min="11287" max="11293" width="9.140625" style="6"/>
    <col min="11294" max="11294" width="26.85546875" style="6" customWidth="1"/>
    <col min="11295" max="11295" width="9.140625" style="6"/>
    <col min="11296" max="11296" width="29.28515625" style="6" customWidth="1"/>
    <col min="11297" max="11517" width="9.140625" style="6"/>
    <col min="11518" max="11518" width="3.42578125" style="6" customWidth="1"/>
    <col min="11519" max="11519" width="22.42578125" style="6" customWidth="1"/>
    <col min="11520" max="11520" width="15.85546875" style="6" customWidth="1"/>
    <col min="11521" max="11521" width="27.28515625" style="6" customWidth="1"/>
    <col min="11522" max="11522" width="7.85546875" style="6" customWidth="1"/>
    <col min="11523" max="11523" width="7.140625" style="6" customWidth="1"/>
    <col min="11524" max="11524" width="6.7109375" style="6" customWidth="1"/>
    <col min="11525" max="11525" width="8.7109375" style="6" customWidth="1"/>
    <col min="11526" max="11526" width="0" style="6" hidden="1" customWidth="1"/>
    <col min="11527" max="11527" width="10.140625" style="6" customWidth="1"/>
    <col min="11528" max="11528" width="11.42578125" style="6" customWidth="1"/>
    <col min="11529" max="11529" width="9.140625" style="6"/>
    <col min="11530" max="11530" width="15.42578125" style="6" customWidth="1"/>
    <col min="11531" max="11531" width="9.7109375" style="6" customWidth="1"/>
    <col min="11532" max="11532" width="3.28515625" style="6" customWidth="1"/>
    <col min="11533" max="11533" width="15.85546875" style="6" customWidth="1"/>
    <col min="11534" max="11534" width="7.28515625" style="6" customWidth="1"/>
    <col min="11535" max="11535" width="15.7109375" style="6" customWidth="1"/>
    <col min="11536" max="11536" width="10.42578125" style="6" customWidth="1"/>
    <col min="11537" max="11537" width="8.42578125" style="6" customWidth="1"/>
    <col min="11538" max="11538" width="16" style="6" customWidth="1"/>
    <col min="11539" max="11539" width="8.7109375" style="6" customWidth="1"/>
    <col min="11540" max="11540" width="9.85546875" style="6" customWidth="1"/>
    <col min="11541" max="11541" width="11.42578125" style="6" customWidth="1"/>
    <col min="11542" max="11542" width="8" style="6" customWidth="1"/>
    <col min="11543" max="11549" width="9.140625" style="6"/>
    <col min="11550" max="11550" width="26.85546875" style="6" customWidth="1"/>
    <col min="11551" max="11551" width="9.140625" style="6"/>
    <col min="11552" max="11552" width="29.28515625" style="6" customWidth="1"/>
    <col min="11553" max="11773" width="9.140625" style="6"/>
    <col min="11774" max="11774" width="3.42578125" style="6" customWidth="1"/>
    <col min="11775" max="11775" width="22.42578125" style="6" customWidth="1"/>
    <col min="11776" max="11776" width="15.85546875" style="6" customWidth="1"/>
    <col min="11777" max="11777" width="27.28515625" style="6" customWidth="1"/>
    <col min="11778" max="11778" width="7.85546875" style="6" customWidth="1"/>
    <col min="11779" max="11779" width="7.140625" style="6" customWidth="1"/>
    <col min="11780" max="11780" width="6.7109375" style="6" customWidth="1"/>
    <col min="11781" max="11781" width="8.7109375" style="6" customWidth="1"/>
    <col min="11782" max="11782" width="0" style="6" hidden="1" customWidth="1"/>
    <col min="11783" max="11783" width="10.140625" style="6" customWidth="1"/>
    <col min="11784" max="11784" width="11.42578125" style="6" customWidth="1"/>
    <col min="11785" max="11785" width="9.140625" style="6"/>
    <col min="11786" max="11786" width="15.42578125" style="6" customWidth="1"/>
    <col min="11787" max="11787" width="9.7109375" style="6" customWidth="1"/>
    <col min="11788" max="11788" width="3.28515625" style="6" customWidth="1"/>
    <col min="11789" max="11789" width="15.85546875" style="6" customWidth="1"/>
    <col min="11790" max="11790" width="7.28515625" style="6" customWidth="1"/>
    <col min="11791" max="11791" width="15.7109375" style="6" customWidth="1"/>
    <col min="11792" max="11792" width="10.42578125" style="6" customWidth="1"/>
    <col min="11793" max="11793" width="8.42578125" style="6" customWidth="1"/>
    <col min="11794" max="11794" width="16" style="6" customWidth="1"/>
    <col min="11795" max="11795" width="8.7109375" style="6" customWidth="1"/>
    <col min="11796" max="11796" width="9.85546875" style="6" customWidth="1"/>
    <col min="11797" max="11797" width="11.42578125" style="6" customWidth="1"/>
    <col min="11798" max="11798" width="8" style="6" customWidth="1"/>
    <col min="11799" max="11805" width="9.140625" style="6"/>
    <col min="11806" max="11806" width="26.85546875" style="6" customWidth="1"/>
    <col min="11807" max="11807" width="9.140625" style="6"/>
    <col min="11808" max="11808" width="29.28515625" style="6" customWidth="1"/>
    <col min="11809" max="12029" width="9.140625" style="6"/>
    <col min="12030" max="12030" width="3.42578125" style="6" customWidth="1"/>
    <col min="12031" max="12031" width="22.42578125" style="6" customWidth="1"/>
    <col min="12032" max="12032" width="15.85546875" style="6" customWidth="1"/>
    <col min="12033" max="12033" width="27.28515625" style="6" customWidth="1"/>
    <col min="12034" max="12034" width="7.85546875" style="6" customWidth="1"/>
    <col min="12035" max="12035" width="7.140625" style="6" customWidth="1"/>
    <col min="12036" max="12036" width="6.7109375" style="6" customWidth="1"/>
    <col min="12037" max="12037" width="8.7109375" style="6" customWidth="1"/>
    <col min="12038" max="12038" width="0" style="6" hidden="1" customWidth="1"/>
    <col min="12039" max="12039" width="10.140625" style="6" customWidth="1"/>
    <col min="12040" max="12040" width="11.42578125" style="6" customWidth="1"/>
    <col min="12041" max="12041" width="9.140625" style="6"/>
    <col min="12042" max="12042" width="15.42578125" style="6" customWidth="1"/>
    <col min="12043" max="12043" width="9.7109375" style="6" customWidth="1"/>
    <col min="12044" max="12044" width="3.28515625" style="6" customWidth="1"/>
    <col min="12045" max="12045" width="15.85546875" style="6" customWidth="1"/>
    <col min="12046" max="12046" width="7.28515625" style="6" customWidth="1"/>
    <col min="12047" max="12047" width="15.7109375" style="6" customWidth="1"/>
    <col min="12048" max="12048" width="10.42578125" style="6" customWidth="1"/>
    <col min="12049" max="12049" width="8.42578125" style="6" customWidth="1"/>
    <col min="12050" max="12050" width="16" style="6" customWidth="1"/>
    <col min="12051" max="12051" width="8.7109375" style="6" customWidth="1"/>
    <col min="12052" max="12052" width="9.85546875" style="6" customWidth="1"/>
    <col min="12053" max="12053" width="11.42578125" style="6" customWidth="1"/>
    <col min="12054" max="12054" width="8" style="6" customWidth="1"/>
    <col min="12055" max="12061" width="9.140625" style="6"/>
    <col min="12062" max="12062" width="26.85546875" style="6" customWidth="1"/>
    <col min="12063" max="12063" width="9.140625" style="6"/>
    <col min="12064" max="12064" width="29.28515625" style="6" customWidth="1"/>
    <col min="12065" max="12285" width="9.140625" style="6"/>
    <col min="12286" max="12286" width="3.42578125" style="6" customWidth="1"/>
    <col min="12287" max="12287" width="22.42578125" style="6" customWidth="1"/>
    <col min="12288" max="12288" width="15.85546875" style="6" customWidth="1"/>
    <col min="12289" max="12289" width="27.28515625" style="6" customWidth="1"/>
    <col min="12290" max="12290" width="7.85546875" style="6" customWidth="1"/>
    <col min="12291" max="12291" width="7.140625" style="6" customWidth="1"/>
    <col min="12292" max="12292" width="6.7109375" style="6" customWidth="1"/>
    <col min="12293" max="12293" width="8.7109375" style="6" customWidth="1"/>
    <col min="12294" max="12294" width="0" style="6" hidden="1" customWidth="1"/>
    <col min="12295" max="12295" width="10.140625" style="6" customWidth="1"/>
    <col min="12296" max="12296" width="11.42578125" style="6" customWidth="1"/>
    <col min="12297" max="12297" width="9.140625" style="6"/>
    <col min="12298" max="12298" width="15.42578125" style="6" customWidth="1"/>
    <col min="12299" max="12299" width="9.7109375" style="6" customWidth="1"/>
    <col min="12300" max="12300" width="3.28515625" style="6" customWidth="1"/>
    <col min="12301" max="12301" width="15.85546875" style="6" customWidth="1"/>
    <col min="12302" max="12302" width="7.28515625" style="6" customWidth="1"/>
    <col min="12303" max="12303" width="15.7109375" style="6" customWidth="1"/>
    <col min="12304" max="12304" width="10.42578125" style="6" customWidth="1"/>
    <col min="12305" max="12305" width="8.42578125" style="6" customWidth="1"/>
    <col min="12306" max="12306" width="16" style="6" customWidth="1"/>
    <col min="12307" max="12307" width="8.7109375" style="6" customWidth="1"/>
    <col min="12308" max="12308" width="9.85546875" style="6" customWidth="1"/>
    <col min="12309" max="12309" width="11.42578125" style="6" customWidth="1"/>
    <col min="12310" max="12310" width="8" style="6" customWidth="1"/>
    <col min="12311" max="12317" width="9.140625" style="6"/>
    <col min="12318" max="12318" width="26.85546875" style="6" customWidth="1"/>
    <col min="12319" max="12319" width="9.140625" style="6"/>
    <col min="12320" max="12320" width="29.28515625" style="6" customWidth="1"/>
    <col min="12321" max="12541" width="9.140625" style="6"/>
    <col min="12542" max="12542" width="3.42578125" style="6" customWidth="1"/>
    <col min="12543" max="12543" width="22.42578125" style="6" customWidth="1"/>
    <col min="12544" max="12544" width="15.85546875" style="6" customWidth="1"/>
    <col min="12545" max="12545" width="27.28515625" style="6" customWidth="1"/>
    <col min="12546" max="12546" width="7.85546875" style="6" customWidth="1"/>
    <col min="12547" max="12547" width="7.140625" style="6" customWidth="1"/>
    <col min="12548" max="12548" width="6.7109375" style="6" customWidth="1"/>
    <col min="12549" max="12549" width="8.7109375" style="6" customWidth="1"/>
    <col min="12550" max="12550" width="0" style="6" hidden="1" customWidth="1"/>
    <col min="12551" max="12551" width="10.140625" style="6" customWidth="1"/>
    <col min="12552" max="12552" width="11.42578125" style="6" customWidth="1"/>
    <col min="12553" max="12553" width="9.140625" style="6"/>
    <col min="12554" max="12554" width="15.42578125" style="6" customWidth="1"/>
    <col min="12555" max="12555" width="9.7109375" style="6" customWidth="1"/>
    <col min="12556" max="12556" width="3.28515625" style="6" customWidth="1"/>
    <col min="12557" max="12557" width="15.85546875" style="6" customWidth="1"/>
    <col min="12558" max="12558" width="7.28515625" style="6" customWidth="1"/>
    <col min="12559" max="12559" width="15.7109375" style="6" customWidth="1"/>
    <col min="12560" max="12560" width="10.42578125" style="6" customWidth="1"/>
    <col min="12561" max="12561" width="8.42578125" style="6" customWidth="1"/>
    <col min="12562" max="12562" width="16" style="6" customWidth="1"/>
    <col min="12563" max="12563" width="8.7109375" style="6" customWidth="1"/>
    <col min="12564" max="12564" width="9.85546875" style="6" customWidth="1"/>
    <col min="12565" max="12565" width="11.42578125" style="6" customWidth="1"/>
    <col min="12566" max="12566" width="8" style="6" customWidth="1"/>
    <col min="12567" max="12573" width="9.140625" style="6"/>
    <col min="12574" max="12574" width="26.85546875" style="6" customWidth="1"/>
    <col min="12575" max="12575" width="9.140625" style="6"/>
    <col min="12576" max="12576" width="29.28515625" style="6" customWidth="1"/>
    <col min="12577" max="12797" width="9.140625" style="6"/>
    <col min="12798" max="12798" width="3.42578125" style="6" customWidth="1"/>
    <col min="12799" max="12799" width="22.42578125" style="6" customWidth="1"/>
    <col min="12800" max="12800" width="15.85546875" style="6" customWidth="1"/>
    <col min="12801" max="12801" width="27.28515625" style="6" customWidth="1"/>
    <col min="12802" max="12802" width="7.85546875" style="6" customWidth="1"/>
    <col min="12803" max="12803" width="7.140625" style="6" customWidth="1"/>
    <col min="12804" max="12804" width="6.7109375" style="6" customWidth="1"/>
    <col min="12805" max="12805" width="8.7109375" style="6" customWidth="1"/>
    <col min="12806" max="12806" width="0" style="6" hidden="1" customWidth="1"/>
    <col min="12807" max="12807" width="10.140625" style="6" customWidth="1"/>
    <col min="12808" max="12808" width="11.42578125" style="6" customWidth="1"/>
    <col min="12809" max="12809" width="9.140625" style="6"/>
    <col min="12810" max="12810" width="15.42578125" style="6" customWidth="1"/>
    <col min="12811" max="12811" width="9.7109375" style="6" customWidth="1"/>
    <col min="12812" max="12812" width="3.28515625" style="6" customWidth="1"/>
    <col min="12813" max="12813" width="15.85546875" style="6" customWidth="1"/>
    <col min="12814" max="12814" width="7.28515625" style="6" customWidth="1"/>
    <col min="12815" max="12815" width="15.7109375" style="6" customWidth="1"/>
    <col min="12816" max="12816" width="10.42578125" style="6" customWidth="1"/>
    <col min="12817" max="12817" width="8.42578125" style="6" customWidth="1"/>
    <col min="12818" max="12818" width="16" style="6" customWidth="1"/>
    <col min="12819" max="12819" width="8.7109375" style="6" customWidth="1"/>
    <col min="12820" max="12820" width="9.85546875" style="6" customWidth="1"/>
    <col min="12821" max="12821" width="11.42578125" style="6" customWidth="1"/>
    <col min="12822" max="12822" width="8" style="6" customWidth="1"/>
    <col min="12823" max="12829" width="9.140625" style="6"/>
    <col min="12830" max="12830" width="26.85546875" style="6" customWidth="1"/>
    <col min="12831" max="12831" width="9.140625" style="6"/>
    <col min="12832" max="12832" width="29.28515625" style="6" customWidth="1"/>
    <col min="12833" max="13053" width="9.140625" style="6"/>
    <col min="13054" max="13054" width="3.42578125" style="6" customWidth="1"/>
    <col min="13055" max="13055" width="22.42578125" style="6" customWidth="1"/>
    <col min="13056" max="13056" width="15.85546875" style="6" customWidth="1"/>
    <col min="13057" max="13057" width="27.28515625" style="6" customWidth="1"/>
    <col min="13058" max="13058" width="7.85546875" style="6" customWidth="1"/>
    <col min="13059" max="13059" width="7.140625" style="6" customWidth="1"/>
    <col min="13060" max="13060" width="6.7109375" style="6" customWidth="1"/>
    <col min="13061" max="13061" width="8.7109375" style="6" customWidth="1"/>
    <col min="13062" max="13062" width="0" style="6" hidden="1" customWidth="1"/>
    <col min="13063" max="13063" width="10.140625" style="6" customWidth="1"/>
    <col min="13064" max="13064" width="11.42578125" style="6" customWidth="1"/>
    <col min="13065" max="13065" width="9.140625" style="6"/>
    <col min="13066" max="13066" width="15.42578125" style="6" customWidth="1"/>
    <col min="13067" max="13067" width="9.7109375" style="6" customWidth="1"/>
    <col min="13068" max="13068" width="3.28515625" style="6" customWidth="1"/>
    <col min="13069" max="13069" width="15.85546875" style="6" customWidth="1"/>
    <col min="13070" max="13070" width="7.28515625" style="6" customWidth="1"/>
    <col min="13071" max="13071" width="15.7109375" style="6" customWidth="1"/>
    <col min="13072" max="13072" width="10.42578125" style="6" customWidth="1"/>
    <col min="13073" max="13073" width="8.42578125" style="6" customWidth="1"/>
    <col min="13074" max="13074" width="16" style="6" customWidth="1"/>
    <col min="13075" max="13075" width="8.7109375" style="6" customWidth="1"/>
    <col min="13076" max="13076" width="9.85546875" style="6" customWidth="1"/>
    <col min="13077" max="13077" width="11.42578125" style="6" customWidth="1"/>
    <col min="13078" max="13078" width="8" style="6" customWidth="1"/>
    <col min="13079" max="13085" width="9.140625" style="6"/>
    <col min="13086" max="13086" width="26.85546875" style="6" customWidth="1"/>
    <col min="13087" max="13087" width="9.140625" style="6"/>
    <col min="13088" max="13088" width="29.28515625" style="6" customWidth="1"/>
    <col min="13089" max="13309" width="9.140625" style="6"/>
    <col min="13310" max="13310" width="3.42578125" style="6" customWidth="1"/>
    <col min="13311" max="13311" width="22.42578125" style="6" customWidth="1"/>
    <col min="13312" max="13312" width="15.85546875" style="6" customWidth="1"/>
    <col min="13313" max="13313" width="27.28515625" style="6" customWidth="1"/>
    <col min="13314" max="13314" width="7.85546875" style="6" customWidth="1"/>
    <col min="13315" max="13315" width="7.140625" style="6" customWidth="1"/>
    <col min="13316" max="13316" width="6.7109375" style="6" customWidth="1"/>
    <col min="13317" max="13317" width="8.7109375" style="6" customWidth="1"/>
    <col min="13318" max="13318" width="0" style="6" hidden="1" customWidth="1"/>
    <col min="13319" max="13319" width="10.140625" style="6" customWidth="1"/>
    <col min="13320" max="13320" width="11.42578125" style="6" customWidth="1"/>
    <col min="13321" max="13321" width="9.140625" style="6"/>
    <col min="13322" max="13322" width="15.42578125" style="6" customWidth="1"/>
    <col min="13323" max="13323" width="9.7109375" style="6" customWidth="1"/>
    <col min="13324" max="13324" width="3.28515625" style="6" customWidth="1"/>
    <col min="13325" max="13325" width="15.85546875" style="6" customWidth="1"/>
    <col min="13326" max="13326" width="7.28515625" style="6" customWidth="1"/>
    <col min="13327" max="13327" width="15.7109375" style="6" customWidth="1"/>
    <col min="13328" max="13328" width="10.42578125" style="6" customWidth="1"/>
    <col min="13329" max="13329" width="8.42578125" style="6" customWidth="1"/>
    <col min="13330" max="13330" width="16" style="6" customWidth="1"/>
    <col min="13331" max="13331" width="8.7109375" style="6" customWidth="1"/>
    <col min="13332" max="13332" width="9.85546875" style="6" customWidth="1"/>
    <col min="13333" max="13333" width="11.42578125" style="6" customWidth="1"/>
    <col min="13334" max="13334" width="8" style="6" customWidth="1"/>
    <col min="13335" max="13341" width="9.140625" style="6"/>
    <col min="13342" max="13342" width="26.85546875" style="6" customWidth="1"/>
    <col min="13343" max="13343" width="9.140625" style="6"/>
    <col min="13344" max="13344" width="29.28515625" style="6" customWidth="1"/>
    <col min="13345" max="13565" width="9.140625" style="6"/>
    <col min="13566" max="13566" width="3.42578125" style="6" customWidth="1"/>
    <col min="13567" max="13567" width="22.42578125" style="6" customWidth="1"/>
    <col min="13568" max="13568" width="15.85546875" style="6" customWidth="1"/>
    <col min="13569" max="13569" width="27.28515625" style="6" customWidth="1"/>
    <col min="13570" max="13570" width="7.85546875" style="6" customWidth="1"/>
    <col min="13571" max="13571" width="7.140625" style="6" customWidth="1"/>
    <col min="13572" max="13572" width="6.7109375" style="6" customWidth="1"/>
    <col min="13573" max="13573" width="8.7109375" style="6" customWidth="1"/>
    <col min="13574" max="13574" width="0" style="6" hidden="1" customWidth="1"/>
    <col min="13575" max="13575" width="10.140625" style="6" customWidth="1"/>
    <col min="13576" max="13576" width="11.42578125" style="6" customWidth="1"/>
    <col min="13577" max="13577" width="9.140625" style="6"/>
    <col min="13578" max="13578" width="15.42578125" style="6" customWidth="1"/>
    <col min="13579" max="13579" width="9.7109375" style="6" customWidth="1"/>
    <col min="13580" max="13580" width="3.28515625" style="6" customWidth="1"/>
    <col min="13581" max="13581" width="15.85546875" style="6" customWidth="1"/>
    <col min="13582" max="13582" width="7.28515625" style="6" customWidth="1"/>
    <col min="13583" max="13583" width="15.7109375" style="6" customWidth="1"/>
    <col min="13584" max="13584" width="10.42578125" style="6" customWidth="1"/>
    <col min="13585" max="13585" width="8.42578125" style="6" customWidth="1"/>
    <col min="13586" max="13586" width="16" style="6" customWidth="1"/>
    <col min="13587" max="13587" width="8.7109375" style="6" customWidth="1"/>
    <col min="13588" max="13588" width="9.85546875" style="6" customWidth="1"/>
    <col min="13589" max="13589" width="11.42578125" style="6" customWidth="1"/>
    <col min="13590" max="13590" width="8" style="6" customWidth="1"/>
    <col min="13591" max="13597" width="9.140625" style="6"/>
    <col min="13598" max="13598" width="26.85546875" style="6" customWidth="1"/>
    <col min="13599" max="13599" width="9.140625" style="6"/>
    <col min="13600" max="13600" width="29.28515625" style="6" customWidth="1"/>
    <col min="13601" max="13821" width="9.140625" style="6"/>
    <col min="13822" max="13822" width="3.42578125" style="6" customWidth="1"/>
    <col min="13823" max="13823" width="22.42578125" style="6" customWidth="1"/>
    <col min="13824" max="13824" width="15.85546875" style="6" customWidth="1"/>
    <col min="13825" max="13825" width="27.28515625" style="6" customWidth="1"/>
    <col min="13826" max="13826" width="7.85546875" style="6" customWidth="1"/>
    <col min="13827" max="13827" width="7.140625" style="6" customWidth="1"/>
    <col min="13828" max="13828" width="6.7109375" style="6" customWidth="1"/>
    <col min="13829" max="13829" width="8.7109375" style="6" customWidth="1"/>
    <col min="13830" max="13830" width="0" style="6" hidden="1" customWidth="1"/>
    <col min="13831" max="13831" width="10.140625" style="6" customWidth="1"/>
    <col min="13832" max="13832" width="11.42578125" style="6" customWidth="1"/>
    <col min="13833" max="13833" width="9.140625" style="6"/>
    <col min="13834" max="13834" width="15.42578125" style="6" customWidth="1"/>
    <col min="13835" max="13835" width="9.7109375" style="6" customWidth="1"/>
    <col min="13836" max="13836" width="3.28515625" style="6" customWidth="1"/>
    <col min="13837" max="13837" width="15.85546875" style="6" customWidth="1"/>
    <col min="13838" max="13838" width="7.28515625" style="6" customWidth="1"/>
    <col min="13839" max="13839" width="15.7109375" style="6" customWidth="1"/>
    <col min="13840" max="13840" width="10.42578125" style="6" customWidth="1"/>
    <col min="13841" max="13841" width="8.42578125" style="6" customWidth="1"/>
    <col min="13842" max="13842" width="16" style="6" customWidth="1"/>
    <col min="13843" max="13843" width="8.7109375" style="6" customWidth="1"/>
    <col min="13844" max="13844" width="9.85546875" style="6" customWidth="1"/>
    <col min="13845" max="13845" width="11.42578125" style="6" customWidth="1"/>
    <col min="13846" max="13846" width="8" style="6" customWidth="1"/>
    <col min="13847" max="13853" width="9.140625" style="6"/>
    <col min="13854" max="13854" width="26.85546875" style="6" customWidth="1"/>
    <col min="13855" max="13855" width="9.140625" style="6"/>
    <col min="13856" max="13856" width="29.28515625" style="6" customWidth="1"/>
    <col min="13857" max="14077" width="9.140625" style="6"/>
    <col min="14078" max="14078" width="3.42578125" style="6" customWidth="1"/>
    <col min="14079" max="14079" width="22.42578125" style="6" customWidth="1"/>
    <col min="14080" max="14080" width="15.85546875" style="6" customWidth="1"/>
    <col min="14081" max="14081" width="27.28515625" style="6" customWidth="1"/>
    <col min="14082" max="14082" width="7.85546875" style="6" customWidth="1"/>
    <col min="14083" max="14083" width="7.140625" style="6" customWidth="1"/>
    <col min="14084" max="14084" width="6.7109375" style="6" customWidth="1"/>
    <col min="14085" max="14085" width="8.7109375" style="6" customWidth="1"/>
    <col min="14086" max="14086" width="0" style="6" hidden="1" customWidth="1"/>
    <col min="14087" max="14087" width="10.140625" style="6" customWidth="1"/>
    <col min="14088" max="14088" width="11.42578125" style="6" customWidth="1"/>
    <col min="14089" max="14089" width="9.140625" style="6"/>
    <col min="14090" max="14090" width="15.42578125" style="6" customWidth="1"/>
    <col min="14091" max="14091" width="9.7109375" style="6" customWidth="1"/>
    <col min="14092" max="14092" width="3.28515625" style="6" customWidth="1"/>
    <col min="14093" max="14093" width="15.85546875" style="6" customWidth="1"/>
    <col min="14094" max="14094" width="7.28515625" style="6" customWidth="1"/>
    <col min="14095" max="14095" width="15.7109375" style="6" customWidth="1"/>
    <col min="14096" max="14096" width="10.42578125" style="6" customWidth="1"/>
    <col min="14097" max="14097" width="8.42578125" style="6" customWidth="1"/>
    <col min="14098" max="14098" width="16" style="6" customWidth="1"/>
    <col min="14099" max="14099" width="8.7109375" style="6" customWidth="1"/>
    <col min="14100" max="14100" width="9.85546875" style="6" customWidth="1"/>
    <col min="14101" max="14101" width="11.42578125" style="6" customWidth="1"/>
    <col min="14102" max="14102" width="8" style="6" customWidth="1"/>
    <col min="14103" max="14109" width="9.140625" style="6"/>
    <col min="14110" max="14110" width="26.85546875" style="6" customWidth="1"/>
    <col min="14111" max="14111" width="9.140625" style="6"/>
    <col min="14112" max="14112" width="29.28515625" style="6" customWidth="1"/>
    <col min="14113" max="14333" width="9.140625" style="6"/>
    <col min="14334" max="14334" width="3.42578125" style="6" customWidth="1"/>
    <col min="14335" max="14335" width="22.42578125" style="6" customWidth="1"/>
    <col min="14336" max="14336" width="15.85546875" style="6" customWidth="1"/>
    <col min="14337" max="14337" width="27.28515625" style="6" customWidth="1"/>
    <col min="14338" max="14338" width="7.85546875" style="6" customWidth="1"/>
    <col min="14339" max="14339" width="7.140625" style="6" customWidth="1"/>
    <col min="14340" max="14340" width="6.7109375" style="6" customWidth="1"/>
    <col min="14341" max="14341" width="8.7109375" style="6" customWidth="1"/>
    <col min="14342" max="14342" width="0" style="6" hidden="1" customWidth="1"/>
    <col min="14343" max="14343" width="10.140625" style="6" customWidth="1"/>
    <col min="14344" max="14344" width="11.42578125" style="6" customWidth="1"/>
    <col min="14345" max="14345" width="9.140625" style="6"/>
    <col min="14346" max="14346" width="15.42578125" style="6" customWidth="1"/>
    <col min="14347" max="14347" width="9.7109375" style="6" customWidth="1"/>
    <col min="14348" max="14348" width="3.28515625" style="6" customWidth="1"/>
    <col min="14349" max="14349" width="15.85546875" style="6" customWidth="1"/>
    <col min="14350" max="14350" width="7.28515625" style="6" customWidth="1"/>
    <col min="14351" max="14351" width="15.7109375" style="6" customWidth="1"/>
    <col min="14352" max="14352" width="10.42578125" style="6" customWidth="1"/>
    <col min="14353" max="14353" width="8.42578125" style="6" customWidth="1"/>
    <col min="14354" max="14354" width="16" style="6" customWidth="1"/>
    <col min="14355" max="14355" width="8.7109375" style="6" customWidth="1"/>
    <col min="14356" max="14356" width="9.85546875" style="6" customWidth="1"/>
    <col min="14357" max="14357" width="11.42578125" style="6" customWidth="1"/>
    <col min="14358" max="14358" width="8" style="6" customWidth="1"/>
    <col min="14359" max="14365" width="9.140625" style="6"/>
    <col min="14366" max="14366" width="26.85546875" style="6" customWidth="1"/>
    <col min="14367" max="14367" width="9.140625" style="6"/>
    <col min="14368" max="14368" width="29.28515625" style="6" customWidth="1"/>
    <col min="14369" max="14589" width="9.140625" style="6"/>
    <col min="14590" max="14590" width="3.42578125" style="6" customWidth="1"/>
    <col min="14591" max="14591" width="22.42578125" style="6" customWidth="1"/>
    <col min="14592" max="14592" width="15.85546875" style="6" customWidth="1"/>
    <col min="14593" max="14593" width="27.28515625" style="6" customWidth="1"/>
    <col min="14594" max="14594" width="7.85546875" style="6" customWidth="1"/>
    <col min="14595" max="14595" width="7.140625" style="6" customWidth="1"/>
    <col min="14596" max="14596" width="6.7109375" style="6" customWidth="1"/>
    <col min="14597" max="14597" width="8.7109375" style="6" customWidth="1"/>
    <col min="14598" max="14598" width="0" style="6" hidden="1" customWidth="1"/>
    <col min="14599" max="14599" width="10.140625" style="6" customWidth="1"/>
    <col min="14600" max="14600" width="11.42578125" style="6" customWidth="1"/>
    <col min="14601" max="14601" width="9.140625" style="6"/>
    <col min="14602" max="14602" width="15.42578125" style="6" customWidth="1"/>
    <col min="14603" max="14603" width="9.7109375" style="6" customWidth="1"/>
    <col min="14604" max="14604" width="3.28515625" style="6" customWidth="1"/>
    <col min="14605" max="14605" width="15.85546875" style="6" customWidth="1"/>
    <col min="14606" max="14606" width="7.28515625" style="6" customWidth="1"/>
    <col min="14607" max="14607" width="15.7109375" style="6" customWidth="1"/>
    <col min="14608" max="14608" width="10.42578125" style="6" customWidth="1"/>
    <col min="14609" max="14609" width="8.42578125" style="6" customWidth="1"/>
    <col min="14610" max="14610" width="16" style="6" customWidth="1"/>
    <col min="14611" max="14611" width="8.7109375" style="6" customWidth="1"/>
    <col min="14612" max="14612" width="9.85546875" style="6" customWidth="1"/>
    <col min="14613" max="14613" width="11.42578125" style="6" customWidth="1"/>
    <col min="14614" max="14614" width="8" style="6" customWidth="1"/>
    <col min="14615" max="14621" width="9.140625" style="6"/>
    <col min="14622" max="14622" width="26.85546875" style="6" customWidth="1"/>
    <col min="14623" max="14623" width="9.140625" style="6"/>
    <col min="14624" max="14624" width="29.28515625" style="6" customWidth="1"/>
    <col min="14625" max="14845" width="9.140625" style="6"/>
    <col min="14846" max="14846" width="3.42578125" style="6" customWidth="1"/>
    <col min="14847" max="14847" width="22.42578125" style="6" customWidth="1"/>
    <col min="14848" max="14848" width="15.85546875" style="6" customWidth="1"/>
    <col min="14849" max="14849" width="27.28515625" style="6" customWidth="1"/>
    <col min="14850" max="14850" width="7.85546875" style="6" customWidth="1"/>
    <col min="14851" max="14851" width="7.140625" style="6" customWidth="1"/>
    <col min="14852" max="14852" width="6.7109375" style="6" customWidth="1"/>
    <col min="14853" max="14853" width="8.7109375" style="6" customWidth="1"/>
    <col min="14854" max="14854" width="0" style="6" hidden="1" customWidth="1"/>
    <col min="14855" max="14855" width="10.140625" style="6" customWidth="1"/>
    <col min="14856" max="14856" width="11.42578125" style="6" customWidth="1"/>
    <col min="14857" max="14857" width="9.140625" style="6"/>
    <col min="14858" max="14858" width="15.42578125" style="6" customWidth="1"/>
    <col min="14859" max="14859" width="9.7109375" style="6" customWidth="1"/>
    <col min="14860" max="14860" width="3.28515625" style="6" customWidth="1"/>
    <col min="14861" max="14861" width="15.85546875" style="6" customWidth="1"/>
    <col min="14862" max="14862" width="7.28515625" style="6" customWidth="1"/>
    <col min="14863" max="14863" width="15.7109375" style="6" customWidth="1"/>
    <col min="14864" max="14864" width="10.42578125" style="6" customWidth="1"/>
    <col min="14865" max="14865" width="8.42578125" style="6" customWidth="1"/>
    <col min="14866" max="14866" width="16" style="6" customWidth="1"/>
    <col min="14867" max="14867" width="8.7109375" style="6" customWidth="1"/>
    <col min="14868" max="14868" width="9.85546875" style="6" customWidth="1"/>
    <col min="14869" max="14869" width="11.42578125" style="6" customWidth="1"/>
    <col min="14870" max="14870" width="8" style="6" customWidth="1"/>
    <col min="14871" max="14877" width="9.140625" style="6"/>
    <col min="14878" max="14878" width="26.85546875" style="6" customWidth="1"/>
    <col min="14879" max="14879" width="9.140625" style="6"/>
    <col min="14880" max="14880" width="29.28515625" style="6" customWidth="1"/>
    <col min="14881" max="15101" width="9.140625" style="6"/>
    <col min="15102" max="15102" width="3.42578125" style="6" customWidth="1"/>
    <col min="15103" max="15103" width="22.42578125" style="6" customWidth="1"/>
    <col min="15104" max="15104" width="15.85546875" style="6" customWidth="1"/>
    <col min="15105" max="15105" width="27.28515625" style="6" customWidth="1"/>
    <col min="15106" max="15106" width="7.85546875" style="6" customWidth="1"/>
    <col min="15107" max="15107" width="7.140625" style="6" customWidth="1"/>
    <col min="15108" max="15108" width="6.7109375" style="6" customWidth="1"/>
    <col min="15109" max="15109" width="8.7109375" style="6" customWidth="1"/>
    <col min="15110" max="15110" width="0" style="6" hidden="1" customWidth="1"/>
    <col min="15111" max="15111" width="10.140625" style="6" customWidth="1"/>
    <col min="15112" max="15112" width="11.42578125" style="6" customWidth="1"/>
    <col min="15113" max="15113" width="9.140625" style="6"/>
    <col min="15114" max="15114" width="15.42578125" style="6" customWidth="1"/>
    <col min="15115" max="15115" width="9.7109375" style="6" customWidth="1"/>
    <col min="15116" max="15116" width="3.28515625" style="6" customWidth="1"/>
    <col min="15117" max="15117" width="15.85546875" style="6" customWidth="1"/>
    <col min="15118" max="15118" width="7.28515625" style="6" customWidth="1"/>
    <col min="15119" max="15119" width="15.7109375" style="6" customWidth="1"/>
    <col min="15120" max="15120" width="10.42578125" style="6" customWidth="1"/>
    <col min="15121" max="15121" width="8.42578125" style="6" customWidth="1"/>
    <col min="15122" max="15122" width="16" style="6" customWidth="1"/>
    <col min="15123" max="15123" width="8.7109375" style="6" customWidth="1"/>
    <col min="15124" max="15124" width="9.85546875" style="6" customWidth="1"/>
    <col min="15125" max="15125" width="11.42578125" style="6" customWidth="1"/>
    <col min="15126" max="15126" width="8" style="6" customWidth="1"/>
    <col min="15127" max="15133" width="9.140625" style="6"/>
    <col min="15134" max="15134" width="26.85546875" style="6" customWidth="1"/>
    <col min="15135" max="15135" width="9.140625" style="6"/>
    <col min="15136" max="15136" width="29.28515625" style="6" customWidth="1"/>
    <col min="15137" max="15357" width="9.140625" style="6"/>
    <col min="15358" max="15358" width="3.42578125" style="6" customWidth="1"/>
    <col min="15359" max="15359" width="22.42578125" style="6" customWidth="1"/>
    <col min="15360" max="15360" width="15.85546875" style="6" customWidth="1"/>
    <col min="15361" max="15361" width="27.28515625" style="6" customWidth="1"/>
    <col min="15362" max="15362" width="7.85546875" style="6" customWidth="1"/>
    <col min="15363" max="15363" width="7.140625" style="6" customWidth="1"/>
    <col min="15364" max="15364" width="6.7109375" style="6" customWidth="1"/>
    <col min="15365" max="15365" width="8.7109375" style="6" customWidth="1"/>
    <col min="15366" max="15366" width="0" style="6" hidden="1" customWidth="1"/>
    <col min="15367" max="15367" width="10.140625" style="6" customWidth="1"/>
    <col min="15368" max="15368" width="11.42578125" style="6" customWidth="1"/>
    <col min="15369" max="15369" width="9.140625" style="6"/>
    <col min="15370" max="15370" width="15.42578125" style="6" customWidth="1"/>
    <col min="15371" max="15371" width="9.7109375" style="6" customWidth="1"/>
    <col min="15372" max="15372" width="3.28515625" style="6" customWidth="1"/>
    <col min="15373" max="15373" width="15.85546875" style="6" customWidth="1"/>
    <col min="15374" max="15374" width="7.28515625" style="6" customWidth="1"/>
    <col min="15375" max="15375" width="15.7109375" style="6" customWidth="1"/>
    <col min="15376" max="15376" width="10.42578125" style="6" customWidth="1"/>
    <col min="15377" max="15377" width="8.42578125" style="6" customWidth="1"/>
    <col min="15378" max="15378" width="16" style="6" customWidth="1"/>
    <col min="15379" max="15379" width="8.7109375" style="6" customWidth="1"/>
    <col min="15380" max="15380" width="9.85546875" style="6" customWidth="1"/>
    <col min="15381" max="15381" width="11.42578125" style="6" customWidth="1"/>
    <col min="15382" max="15382" width="8" style="6" customWidth="1"/>
    <col min="15383" max="15389" width="9.140625" style="6"/>
    <col min="15390" max="15390" width="26.85546875" style="6" customWidth="1"/>
    <col min="15391" max="15391" width="9.140625" style="6"/>
    <col min="15392" max="15392" width="29.28515625" style="6" customWidth="1"/>
    <col min="15393" max="15613" width="9.140625" style="6"/>
    <col min="15614" max="15614" width="3.42578125" style="6" customWidth="1"/>
    <col min="15615" max="15615" width="22.42578125" style="6" customWidth="1"/>
    <col min="15616" max="15616" width="15.85546875" style="6" customWidth="1"/>
    <col min="15617" max="15617" width="27.28515625" style="6" customWidth="1"/>
    <col min="15618" max="15618" width="7.85546875" style="6" customWidth="1"/>
    <col min="15619" max="15619" width="7.140625" style="6" customWidth="1"/>
    <col min="15620" max="15620" width="6.7109375" style="6" customWidth="1"/>
    <col min="15621" max="15621" width="8.7109375" style="6" customWidth="1"/>
    <col min="15622" max="15622" width="0" style="6" hidden="1" customWidth="1"/>
    <col min="15623" max="15623" width="10.140625" style="6" customWidth="1"/>
    <col min="15624" max="15624" width="11.42578125" style="6" customWidth="1"/>
    <col min="15625" max="15625" width="9.140625" style="6"/>
    <col min="15626" max="15626" width="15.42578125" style="6" customWidth="1"/>
    <col min="15627" max="15627" width="9.7109375" style="6" customWidth="1"/>
    <col min="15628" max="15628" width="3.28515625" style="6" customWidth="1"/>
    <col min="15629" max="15629" width="15.85546875" style="6" customWidth="1"/>
    <col min="15630" max="15630" width="7.28515625" style="6" customWidth="1"/>
    <col min="15631" max="15631" width="15.7109375" style="6" customWidth="1"/>
    <col min="15632" max="15632" width="10.42578125" style="6" customWidth="1"/>
    <col min="15633" max="15633" width="8.42578125" style="6" customWidth="1"/>
    <col min="15634" max="15634" width="16" style="6" customWidth="1"/>
    <col min="15635" max="15635" width="8.7109375" style="6" customWidth="1"/>
    <col min="15636" max="15636" width="9.85546875" style="6" customWidth="1"/>
    <col min="15637" max="15637" width="11.42578125" style="6" customWidth="1"/>
    <col min="15638" max="15638" width="8" style="6" customWidth="1"/>
    <col min="15639" max="15645" width="9.140625" style="6"/>
    <col min="15646" max="15646" width="26.85546875" style="6" customWidth="1"/>
    <col min="15647" max="15647" width="9.140625" style="6"/>
    <col min="15648" max="15648" width="29.28515625" style="6" customWidth="1"/>
    <col min="15649" max="15869" width="9.140625" style="6"/>
    <col min="15870" max="15870" width="3.42578125" style="6" customWidth="1"/>
    <col min="15871" max="15871" width="22.42578125" style="6" customWidth="1"/>
    <col min="15872" max="15872" width="15.85546875" style="6" customWidth="1"/>
    <col min="15873" max="15873" width="27.28515625" style="6" customWidth="1"/>
    <col min="15874" max="15874" width="7.85546875" style="6" customWidth="1"/>
    <col min="15875" max="15875" width="7.140625" style="6" customWidth="1"/>
    <col min="15876" max="15876" width="6.7109375" style="6" customWidth="1"/>
    <col min="15877" max="15877" width="8.7109375" style="6" customWidth="1"/>
    <col min="15878" max="15878" width="0" style="6" hidden="1" customWidth="1"/>
    <col min="15879" max="15879" width="10.140625" style="6" customWidth="1"/>
    <col min="15880" max="15880" width="11.42578125" style="6" customWidth="1"/>
    <col min="15881" max="15881" width="9.140625" style="6"/>
    <col min="15882" max="15882" width="15.42578125" style="6" customWidth="1"/>
    <col min="15883" max="15883" width="9.7109375" style="6" customWidth="1"/>
    <col min="15884" max="15884" width="3.28515625" style="6" customWidth="1"/>
    <col min="15885" max="15885" width="15.85546875" style="6" customWidth="1"/>
    <col min="15886" max="15886" width="7.28515625" style="6" customWidth="1"/>
    <col min="15887" max="15887" width="15.7109375" style="6" customWidth="1"/>
    <col min="15888" max="15888" width="10.42578125" style="6" customWidth="1"/>
    <col min="15889" max="15889" width="8.42578125" style="6" customWidth="1"/>
    <col min="15890" max="15890" width="16" style="6" customWidth="1"/>
    <col min="15891" max="15891" width="8.7109375" style="6" customWidth="1"/>
    <col min="15892" max="15892" width="9.85546875" style="6" customWidth="1"/>
    <col min="15893" max="15893" width="11.42578125" style="6" customWidth="1"/>
    <col min="15894" max="15894" width="8" style="6" customWidth="1"/>
    <col min="15895" max="15901" width="9.140625" style="6"/>
    <col min="15902" max="15902" width="26.85546875" style="6" customWidth="1"/>
    <col min="15903" max="15903" width="9.140625" style="6"/>
    <col min="15904" max="15904" width="29.28515625" style="6" customWidth="1"/>
    <col min="15905" max="16125" width="9.140625" style="6"/>
    <col min="16126" max="16126" width="3.42578125" style="6" customWidth="1"/>
    <col min="16127" max="16127" width="22.42578125" style="6" customWidth="1"/>
    <col min="16128" max="16128" width="15.85546875" style="6" customWidth="1"/>
    <col min="16129" max="16129" width="27.28515625" style="6" customWidth="1"/>
    <col min="16130" max="16130" width="7.85546875" style="6" customWidth="1"/>
    <col min="16131" max="16131" width="7.140625" style="6" customWidth="1"/>
    <col min="16132" max="16132" width="6.7109375" style="6" customWidth="1"/>
    <col min="16133" max="16133" width="8.7109375" style="6" customWidth="1"/>
    <col min="16134" max="16134" width="0" style="6" hidden="1" customWidth="1"/>
    <col min="16135" max="16135" width="10.140625" style="6" customWidth="1"/>
    <col min="16136" max="16136" width="11.42578125" style="6" customWidth="1"/>
    <col min="16137" max="16137" width="9.140625" style="6"/>
    <col min="16138" max="16138" width="15.42578125" style="6" customWidth="1"/>
    <col min="16139" max="16139" width="9.7109375" style="6" customWidth="1"/>
    <col min="16140" max="16140" width="3.28515625" style="6" customWidth="1"/>
    <col min="16141" max="16141" width="15.85546875" style="6" customWidth="1"/>
    <col min="16142" max="16142" width="7.28515625" style="6" customWidth="1"/>
    <col min="16143" max="16143" width="15.7109375" style="6" customWidth="1"/>
    <col min="16144" max="16144" width="10.42578125" style="6" customWidth="1"/>
    <col min="16145" max="16145" width="8.42578125" style="6" customWidth="1"/>
    <col min="16146" max="16146" width="16" style="6" customWidth="1"/>
    <col min="16147" max="16147" width="8.7109375" style="6" customWidth="1"/>
    <col min="16148" max="16148" width="9.85546875" style="6" customWidth="1"/>
    <col min="16149" max="16149" width="11.42578125" style="6" customWidth="1"/>
    <col min="16150" max="16150" width="8" style="6" customWidth="1"/>
    <col min="16151" max="16157" width="9.140625" style="6"/>
    <col min="16158" max="16158" width="26.85546875" style="6" customWidth="1"/>
    <col min="16159" max="16159" width="9.140625" style="6"/>
    <col min="16160" max="16160" width="29.28515625" style="6" customWidth="1"/>
    <col min="16161" max="16384" width="9.140625" style="6"/>
  </cols>
  <sheetData>
    <row r="1" spans="1:32" ht="21.95" customHeight="1" x14ac:dyDescent="0.25">
      <c r="A1" s="45"/>
      <c r="B1" s="46"/>
      <c r="C1" s="329" t="s">
        <v>358</v>
      </c>
      <c r="D1" s="329"/>
      <c r="E1" s="329"/>
      <c r="F1" s="329"/>
      <c r="G1" s="329"/>
      <c r="H1" s="329"/>
      <c r="I1" s="240"/>
      <c r="J1" s="249"/>
      <c r="K1" s="249"/>
      <c r="L1" s="250"/>
      <c r="M1" s="326" t="s">
        <v>1</v>
      </c>
      <c r="N1" s="326"/>
      <c r="O1" s="326"/>
      <c r="P1" s="326"/>
      <c r="Q1" s="7"/>
      <c r="R1" s="324" t="s">
        <v>27</v>
      </c>
      <c r="S1" s="324"/>
      <c r="T1" s="324"/>
      <c r="U1" s="324"/>
      <c r="V1" s="324"/>
      <c r="W1" s="324"/>
      <c r="X1" s="5"/>
      <c r="Y1" s="5"/>
      <c r="Z1" s="8"/>
      <c r="AF1" s="6"/>
    </row>
    <row r="2" spans="1:32" ht="39.950000000000003" customHeight="1" x14ac:dyDescent="0.35">
      <c r="A2" s="45"/>
      <c r="B2" s="47"/>
      <c r="C2" s="327" t="s">
        <v>0</v>
      </c>
      <c r="D2" s="327"/>
      <c r="E2" s="48"/>
      <c r="F2" s="49"/>
      <c r="G2" s="49"/>
      <c r="H2" s="49"/>
      <c r="I2" s="4"/>
      <c r="K2" s="6"/>
      <c r="L2" s="6"/>
      <c r="M2" s="330" t="s">
        <v>3</v>
      </c>
      <c r="N2" s="331"/>
      <c r="O2" s="332"/>
      <c r="P2" s="252">
        <v>0.09</v>
      </c>
      <c r="Q2" s="9"/>
      <c r="R2" s="325" t="s">
        <v>37</v>
      </c>
      <c r="S2" s="325"/>
      <c r="T2" s="325"/>
      <c r="U2" s="325"/>
      <c r="V2" s="325"/>
      <c r="W2" s="325"/>
      <c r="X2" s="5"/>
      <c r="Y2" s="5"/>
      <c r="AC2" s="27"/>
      <c r="AF2" s="6"/>
    </row>
    <row r="3" spans="1:32" ht="27" customHeight="1" x14ac:dyDescent="0.25">
      <c r="A3" s="42"/>
      <c r="B3" s="248"/>
      <c r="C3" s="328" t="s">
        <v>2</v>
      </c>
      <c r="D3" s="328"/>
      <c r="E3" s="328"/>
      <c r="F3" s="328"/>
      <c r="G3" s="328"/>
      <c r="H3" s="328"/>
      <c r="I3" s="38"/>
      <c r="J3" s="37"/>
      <c r="K3" s="22"/>
      <c r="M3" s="253" t="s">
        <v>4</v>
      </c>
      <c r="N3" s="254"/>
      <c r="O3" s="255"/>
      <c r="P3" s="252">
        <v>0.04</v>
      </c>
      <c r="Q3" s="6"/>
      <c r="R3" s="325"/>
      <c r="S3" s="325"/>
      <c r="T3" s="325"/>
      <c r="U3" s="325"/>
      <c r="V3" s="325"/>
      <c r="W3" s="325"/>
      <c r="X3" s="5"/>
      <c r="Y3" s="5"/>
      <c r="AF3" s="6"/>
    </row>
    <row r="4" spans="1:32" s="241" customFormat="1" ht="45.95" customHeight="1" x14ac:dyDescent="0.25">
      <c r="B4" s="322" t="s">
        <v>5</v>
      </c>
      <c r="C4" s="323"/>
      <c r="D4" s="323"/>
      <c r="E4" s="323"/>
      <c r="F4" s="323"/>
      <c r="G4" s="323"/>
      <c r="H4" s="323"/>
      <c r="I4" s="323"/>
      <c r="J4" s="323"/>
      <c r="K4" s="323"/>
      <c r="L4" s="242"/>
      <c r="M4" s="243" t="s">
        <v>6</v>
      </c>
      <c r="N4" s="243"/>
      <c r="O4" s="243"/>
      <c r="P4" s="244">
        <v>0.7</v>
      </c>
      <c r="Q4" s="245"/>
      <c r="R4" s="246" t="s">
        <v>43</v>
      </c>
      <c r="S4" s="246"/>
      <c r="T4" s="246"/>
      <c r="U4" s="246" t="s">
        <v>44</v>
      </c>
      <c r="V4" s="246"/>
      <c r="W4" s="246"/>
      <c r="X4" s="247"/>
      <c r="Y4" s="247"/>
      <c r="Z4" s="242"/>
    </row>
    <row r="5" spans="1:32" s="12" customFormat="1" ht="30" customHeight="1" x14ac:dyDescent="0.25">
      <c r="B5" s="318" t="s">
        <v>7</v>
      </c>
      <c r="C5" s="318"/>
      <c r="D5" s="318"/>
      <c r="E5" s="318"/>
      <c r="F5" s="318"/>
      <c r="G5" s="318"/>
      <c r="H5" s="318"/>
      <c r="I5" s="10"/>
      <c r="J5" s="10"/>
      <c r="K5" s="10"/>
      <c r="L5" s="10"/>
      <c r="M5" s="34" t="s">
        <v>8</v>
      </c>
      <c r="N5" s="34"/>
      <c r="O5" s="34"/>
      <c r="P5" s="35">
        <v>0.75</v>
      </c>
      <c r="Q5" s="11"/>
      <c r="R5" s="102" t="s">
        <v>47</v>
      </c>
      <c r="S5" s="310" t="s">
        <v>48</v>
      </c>
      <c r="T5" s="310"/>
      <c r="U5" s="102" t="s">
        <v>47</v>
      </c>
      <c r="V5" s="310" t="s">
        <v>48</v>
      </c>
      <c r="W5" s="310"/>
      <c r="X5" s="5"/>
      <c r="Y5" s="5"/>
      <c r="Z5" s="13"/>
    </row>
    <row r="6" spans="1:32" s="12" customFormat="1" ht="15.95" customHeight="1" x14ac:dyDescent="0.25">
      <c r="B6" s="10"/>
      <c r="C6" s="10"/>
      <c r="D6" s="10"/>
      <c r="E6" s="10"/>
      <c r="F6" s="10"/>
      <c r="G6" s="10"/>
      <c r="H6" s="10"/>
      <c r="I6" s="10"/>
      <c r="J6" s="10"/>
      <c r="K6" s="10"/>
      <c r="L6" s="10"/>
      <c r="M6" s="34" t="s">
        <v>9</v>
      </c>
      <c r="N6" s="34"/>
      <c r="O6" s="34"/>
      <c r="P6" s="35">
        <v>0.72</v>
      </c>
      <c r="Q6" s="11"/>
      <c r="R6" s="103" t="s">
        <v>50</v>
      </c>
      <c r="S6" s="104">
        <v>1</v>
      </c>
      <c r="T6" s="105" t="s">
        <v>50</v>
      </c>
      <c r="U6" s="103" t="s">
        <v>36</v>
      </c>
      <c r="V6" s="105">
        <v>1</v>
      </c>
      <c r="W6" s="105" t="s">
        <v>36</v>
      </c>
      <c r="X6" s="5"/>
      <c r="Y6" s="5"/>
      <c r="Z6" s="13"/>
    </row>
    <row r="7" spans="1:32" s="12" customFormat="1" ht="15.95" customHeight="1" x14ac:dyDescent="0.25">
      <c r="B7" s="10" t="s">
        <v>10</v>
      </c>
      <c r="C7" s="10"/>
      <c r="D7" s="10"/>
      <c r="E7" s="10"/>
      <c r="F7" s="10"/>
      <c r="G7" s="10"/>
      <c r="H7" s="10"/>
      <c r="I7" s="10"/>
      <c r="J7" s="10"/>
      <c r="K7" s="10"/>
      <c r="L7" s="10"/>
      <c r="M7" s="36"/>
      <c r="N7" s="36"/>
      <c r="O7" s="36"/>
      <c r="P7" s="36"/>
      <c r="Q7" s="11"/>
      <c r="R7" s="103" t="s">
        <v>54</v>
      </c>
      <c r="S7" s="105">
        <v>1000</v>
      </c>
      <c r="T7" s="105" t="s">
        <v>50</v>
      </c>
      <c r="U7" s="103" t="s">
        <v>40</v>
      </c>
      <c r="V7" s="105">
        <v>1000</v>
      </c>
      <c r="W7" s="105" t="s">
        <v>36</v>
      </c>
      <c r="X7" s="5"/>
      <c r="Y7" s="5"/>
      <c r="Z7" s="13"/>
    </row>
    <row r="8" spans="1:32" ht="15.95" customHeight="1" x14ac:dyDescent="0.25">
      <c r="B8" s="318" t="s">
        <v>11</v>
      </c>
      <c r="C8" s="318"/>
      <c r="D8" s="318"/>
      <c r="E8" s="318"/>
      <c r="F8" s="318"/>
      <c r="G8" s="318"/>
      <c r="H8" s="318"/>
      <c r="I8" s="10"/>
      <c r="J8" s="10"/>
      <c r="K8" s="10"/>
      <c r="M8" s="11"/>
      <c r="N8" s="11"/>
      <c r="O8" s="11"/>
      <c r="P8" s="11"/>
      <c r="Q8" s="11"/>
      <c r="R8" s="103" t="s">
        <v>54</v>
      </c>
      <c r="S8" s="105">
        <v>1</v>
      </c>
      <c r="T8" s="105" t="s">
        <v>54</v>
      </c>
      <c r="U8" s="103" t="s">
        <v>40</v>
      </c>
      <c r="V8" s="105">
        <v>1</v>
      </c>
      <c r="W8" s="105" t="s">
        <v>40</v>
      </c>
      <c r="X8" s="5"/>
      <c r="Y8" s="5"/>
      <c r="Z8" s="10"/>
      <c r="AF8" s="6"/>
    </row>
    <row r="9" spans="1:32" ht="15.95" customHeight="1" x14ac:dyDescent="0.25">
      <c r="B9" s="6"/>
      <c r="F9" s="5"/>
      <c r="G9" s="6"/>
      <c r="I9" s="4"/>
      <c r="K9" s="6"/>
      <c r="R9" s="103" t="s">
        <v>59</v>
      </c>
      <c r="S9" s="105">
        <v>6</v>
      </c>
      <c r="T9" s="105" t="s">
        <v>50</v>
      </c>
      <c r="U9" s="103" t="s">
        <v>59</v>
      </c>
      <c r="V9" s="105">
        <v>5</v>
      </c>
      <c r="W9" s="105" t="s">
        <v>36</v>
      </c>
      <c r="X9" s="5"/>
      <c r="Y9" s="5"/>
      <c r="AE9" s="3"/>
      <c r="AF9" s="6"/>
    </row>
    <row r="10" spans="1:32" ht="26.1" customHeight="1" x14ac:dyDescent="0.25">
      <c r="B10" s="319" t="s">
        <v>12</v>
      </c>
      <c r="C10" s="319"/>
      <c r="D10" s="319"/>
      <c r="E10" s="50" t="s">
        <v>13</v>
      </c>
      <c r="F10" s="320" t="s">
        <v>14</v>
      </c>
      <c r="G10" s="320"/>
      <c r="H10" s="320"/>
      <c r="I10" s="51" t="s">
        <v>15</v>
      </c>
      <c r="J10" s="321" t="s">
        <v>16</v>
      </c>
      <c r="K10" s="321"/>
      <c r="R10" s="103" t="s">
        <v>62</v>
      </c>
      <c r="S10" s="105">
        <v>18</v>
      </c>
      <c r="T10" s="105" t="s">
        <v>50</v>
      </c>
      <c r="U10" s="103" t="s">
        <v>63</v>
      </c>
      <c r="V10" s="105">
        <v>15</v>
      </c>
      <c r="W10" s="105" t="s">
        <v>36</v>
      </c>
      <c r="X10" s="5"/>
      <c r="Y10" s="5"/>
      <c r="AE10" s="3"/>
      <c r="AF10" s="6"/>
    </row>
    <row r="11" spans="1:32" ht="26.1" customHeight="1" x14ac:dyDescent="0.25">
      <c r="B11" s="52" t="s">
        <v>18</v>
      </c>
      <c r="C11" s="53" t="s">
        <v>19</v>
      </c>
      <c r="D11" s="53" t="s">
        <v>20</v>
      </c>
      <c r="E11" s="54" t="s">
        <v>15</v>
      </c>
      <c r="F11" s="55" t="s">
        <v>21</v>
      </c>
      <c r="G11" s="55" t="s">
        <v>15</v>
      </c>
      <c r="H11" s="55" t="s">
        <v>22</v>
      </c>
      <c r="I11" s="56" t="s">
        <v>22</v>
      </c>
      <c r="J11" s="57" t="s">
        <v>23</v>
      </c>
      <c r="K11" s="58" t="s">
        <v>24</v>
      </c>
      <c r="L11" s="1"/>
      <c r="R11" s="103" t="s">
        <v>66</v>
      </c>
      <c r="S11" s="105">
        <v>2</v>
      </c>
      <c r="T11" s="105" t="s">
        <v>50</v>
      </c>
      <c r="U11" s="315" t="s">
        <v>67</v>
      </c>
      <c r="V11" s="315" t="s">
        <v>68</v>
      </c>
      <c r="W11" s="315"/>
      <c r="X11" s="5"/>
      <c r="Y11" s="5"/>
      <c r="AE11" s="3"/>
      <c r="AF11" s="6"/>
    </row>
    <row r="12" spans="1:32" ht="15.95" customHeight="1" x14ac:dyDescent="0.25">
      <c r="B12" s="59"/>
      <c r="C12" s="60"/>
      <c r="D12" s="60"/>
      <c r="E12" s="61"/>
      <c r="F12" s="62"/>
      <c r="G12" s="63"/>
      <c r="H12" s="63"/>
      <c r="I12" s="64"/>
      <c r="J12" s="65"/>
      <c r="K12" s="66"/>
      <c r="L12" s="1" t="b">
        <f t="shared" ref="L12:L20" si="0">IF(E12=G12,TRUE,IF(G12="kg",(IF(E12="g",TRUE,IF(E12="ml",IF(G12="litre",TRUE,"Inconsistant Units"),"Inconsistant Units"))),IF(E12="ml",IF(G12="litre",TRUE,"Inconsistant Units"),"Inconsistant Units")))</f>
        <v>1</v>
      </c>
      <c r="R12" s="103" t="s">
        <v>70</v>
      </c>
      <c r="S12" s="105">
        <v>40</v>
      </c>
      <c r="T12" s="105" t="s">
        <v>50</v>
      </c>
      <c r="U12" s="315"/>
      <c r="V12" s="315"/>
      <c r="W12" s="315"/>
      <c r="X12" s="5"/>
      <c r="Y12" s="5"/>
      <c r="AE12" s="3"/>
      <c r="AF12" s="6"/>
    </row>
    <row r="13" spans="1:32" ht="15.95" customHeight="1" x14ac:dyDescent="0.25">
      <c r="B13" s="59" t="s">
        <v>25</v>
      </c>
      <c r="C13" s="67" t="s">
        <v>34</v>
      </c>
      <c r="D13" s="59" t="s">
        <v>35</v>
      </c>
      <c r="E13" s="68" t="s">
        <v>36</v>
      </c>
      <c r="F13" s="62">
        <v>2</v>
      </c>
      <c r="G13" s="69" t="s">
        <v>40</v>
      </c>
      <c r="H13" s="70">
        <v>5.2</v>
      </c>
      <c r="I13" s="71">
        <f>IF(IF(ISBLANK(F13),H13,H13/F13)&gt;0.005,(IF(ISBLANK(F13),H13,H13/F13)),ROUNDUP(IF(ISBLANK(F13),H13,H13/F13),2))</f>
        <v>2.6</v>
      </c>
      <c r="J13" s="72"/>
      <c r="K13" s="73"/>
      <c r="L13" s="1" t="b">
        <f t="shared" si="0"/>
        <v>1</v>
      </c>
      <c r="R13" s="103" t="s">
        <v>73</v>
      </c>
      <c r="S13" s="105">
        <v>20</v>
      </c>
      <c r="T13" s="105" t="s">
        <v>50</v>
      </c>
      <c r="U13" s="315"/>
      <c r="V13" s="315"/>
      <c r="W13" s="315"/>
      <c r="X13" s="5"/>
      <c r="Y13" s="5"/>
      <c r="AE13" s="3"/>
      <c r="AF13" s="6"/>
    </row>
    <row r="14" spans="1:32" ht="15.95" customHeight="1" x14ac:dyDescent="0.25">
      <c r="B14" s="59" t="s">
        <v>25</v>
      </c>
      <c r="C14" s="67" t="s">
        <v>46</v>
      </c>
      <c r="D14" s="59" t="s">
        <v>236</v>
      </c>
      <c r="E14" s="68" t="s">
        <v>50</v>
      </c>
      <c r="F14" s="62">
        <v>1</v>
      </c>
      <c r="G14" s="69" t="s">
        <v>54</v>
      </c>
      <c r="H14" s="70">
        <v>12.44</v>
      </c>
      <c r="I14" s="71">
        <f t="shared" ref="I14:I77" si="1">IF(IF(ISBLANK(F14),H14,H14/F14)&gt;0.005,(IF(ISBLANK(F14),H14,H14/F14)),ROUNDUP(IF(ISBLANK(F14),H14,H14/F14),2))</f>
        <v>12.44</v>
      </c>
      <c r="J14" s="72"/>
      <c r="K14" s="73"/>
      <c r="L14" s="1" t="b">
        <f t="shared" si="0"/>
        <v>1</v>
      </c>
      <c r="R14" s="103" t="s">
        <v>76</v>
      </c>
      <c r="S14" s="105">
        <v>800</v>
      </c>
      <c r="T14" s="105" t="s">
        <v>50</v>
      </c>
      <c r="U14" s="103"/>
      <c r="V14" s="105"/>
      <c r="W14" s="105"/>
      <c r="AE14" s="3"/>
      <c r="AF14" s="6"/>
    </row>
    <row r="15" spans="1:32" ht="15.95" customHeight="1" x14ac:dyDescent="0.25">
      <c r="B15" s="59" t="s">
        <v>25</v>
      </c>
      <c r="C15" s="67" t="s">
        <v>34</v>
      </c>
      <c r="D15" s="59" t="s">
        <v>237</v>
      </c>
      <c r="E15" s="68" t="s">
        <v>36</v>
      </c>
      <c r="F15" s="62">
        <v>0.75</v>
      </c>
      <c r="G15" s="69" t="s">
        <v>40</v>
      </c>
      <c r="H15" s="70">
        <v>3.91</v>
      </c>
      <c r="I15" s="71">
        <f t="shared" si="1"/>
        <v>5.2133333333333338</v>
      </c>
      <c r="J15" s="72"/>
      <c r="K15" s="73"/>
      <c r="L15" s="1" t="b">
        <f t="shared" si="0"/>
        <v>1</v>
      </c>
      <c r="R15" s="103" t="s">
        <v>79</v>
      </c>
      <c r="S15" s="105">
        <v>10</v>
      </c>
      <c r="T15" s="105" t="s">
        <v>50</v>
      </c>
      <c r="U15" s="103"/>
      <c r="V15" s="105"/>
      <c r="W15" s="105"/>
      <c r="AE15" s="3"/>
      <c r="AF15" s="6"/>
    </row>
    <row r="16" spans="1:32" ht="15.95" customHeight="1" x14ac:dyDescent="0.25">
      <c r="B16" s="59" t="s">
        <v>25</v>
      </c>
      <c r="C16" s="67" t="s">
        <v>34</v>
      </c>
      <c r="D16" s="59" t="s">
        <v>238</v>
      </c>
      <c r="E16" s="68" t="s">
        <v>36</v>
      </c>
      <c r="F16" s="62">
        <v>2</v>
      </c>
      <c r="G16" s="69" t="s">
        <v>40</v>
      </c>
      <c r="H16" s="70">
        <v>13.45</v>
      </c>
      <c r="I16" s="71">
        <f t="shared" si="1"/>
        <v>6.7249999999999996</v>
      </c>
      <c r="J16" s="72"/>
      <c r="K16" s="73"/>
      <c r="L16" s="1" t="b">
        <f t="shared" si="0"/>
        <v>1</v>
      </c>
      <c r="R16" s="103" t="s">
        <v>81</v>
      </c>
      <c r="S16" s="105">
        <v>1.5</v>
      </c>
      <c r="T16" s="105" t="s">
        <v>50</v>
      </c>
      <c r="U16" s="103"/>
      <c r="V16" s="105"/>
      <c r="W16" s="105"/>
      <c r="AE16" s="3"/>
      <c r="AF16" s="6"/>
    </row>
    <row r="17" spans="2:32" ht="15.95" customHeight="1" x14ac:dyDescent="0.25">
      <c r="B17" s="59" t="s">
        <v>25</v>
      </c>
      <c r="C17" s="67" t="s">
        <v>34</v>
      </c>
      <c r="D17" s="59" t="s">
        <v>239</v>
      </c>
      <c r="E17" s="68" t="s">
        <v>36</v>
      </c>
      <c r="F17" s="62">
        <v>1</v>
      </c>
      <c r="G17" s="69" t="s">
        <v>40</v>
      </c>
      <c r="H17" s="70">
        <v>1.05</v>
      </c>
      <c r="I17" s="71">
        <f t="shared" si="1"/>
        <v>1.05</v>
      </c>
      <c r="J17" s="72"/>
      <c r="K17" s="73"/>
      <c r="L17" s="1" t="b">
        <f t="shared" si="0"/>
        <v>1</v>
      </c>
      <c r="R17" s="103" t="s">
        <v>83</v>
      </c>
      <c r="S17" s="105">
        <v>7</v>
      </c>
      <c r="T17" s="105" t="s">
        <v>50</v>
      </c>
      <c r="U17" s="103"/>
      <c r="V17" s="105"/>
      <c r="W17" s="105"/>
      <c r="AE17" s="3"/>
      <c r="AF17" s="6"/>
    </row>
    <row r="18" spans="2:32" ht="15.95" customHeight="1" x14ac:dyDescent="0.25">
      <c r="B18" s="59" t="s">
        <v>25</v>
      </c>
      <c r="C18" s="67" t="s">
        <v>34</v>
      </c>
      <c r="D18" s="59" t="s">
        <v>240</v>
      </c>
      <c r="E18" s="68" t="s">
        <v>36</v>
      </c>
      <c r="F18" s="62">
        <v>0.33</v>
      </c>
      <c r="G18" s="69" t="s">
        <v>40</v>
      </c>
      <c r="H18" s="70">
        <v>2.0499999999999998</v>
      </c>
      <c r="I18" s="71">
        <f t="shared" si="1"/>
        <v>6.212121212121211</v>
      </c>
      <c r="J18" s="72"/>
      <c r="K18" s="73"/>
      <c r="L18" s="1" t="b">
        <f t="shared" si="0"/>
        <v>1</v>
      </c>
      <c r="T18" s="5"/>
      <c r="AE18" s="3"/>
      <c r="AF18" s="6"/>
    </row>
    <row r="19" spans="2:32" ht="15.95" customHeight="1" x14ac:dyDescent="0.25">
      <c r="B19" s="59" t="s">
        <v>25</v>
      </c>
      <c r="C19" s="67" t="s">
        <v>34</v>
      </c>
      <c r="D19" s="59" t="s">
        <v>53</v>
      </c>
      <c r="E19" s="68" t="s">
        <v>36</v>
      </c>
      <c r="F19" s="62">
        <v>5</v>
      </c>
      <c r="G19" s="69" t="s">
        <v>40</v>
      </c>
      <c r="H19" s="70">
        <v>13.09</v>
      </c>
      <c r="I19" s="71">
        <f t="shared" si="1"/>
        <v>2.6179999999999999</v>
      </c>
      <c r="J19" s="72"/>
      <c r="K19" s="73"/>
      <c r="L19" s="1" t="b">
        <f t="shared" si="0"/>
        <v>1</v>
      </c>
      <c r="T19" s="5"/>
      <c r="AE19" s="3"/>
      <c r="AF19" s="6"/>
    </row>
    <row r="20" spans="2:32" ht="15.95" customHeight="1" x14ac:dyDescent="0.25">
      <c r="B20" s="59" t="s">
        <v>25</v>
      </c>
      <c r="C20" s="74"/>
      <c r="D20" s="74"/>
      <c r="E20" s="68"/>
      <c r="F20" s="62"/>
      <c r="G20" s="69"/>
      <c r="H20" s="70"/>
      <c r="I20" s="71">
        <f t="shared" si="1"/>
        <v>0</v>
      </c>
      <c r="J20" s="72"/>
      <c r="K20" s="73"/>
      <c r="L20" s="1" t="b">
        <f t="shared" si="0"/>
        <v>1</v>
      </c>
      <c r="T20" s="5"/>
      <c r="AE20" s="3"/>
      <c r="AF20" s="6"/>
    </row>
    <row r="21" spans="2:32" ht="15.95" hidden="1" customHeight="1" x14ac:dyDescent="0.25">
      <c r="B21" s="59" t="s">
        <v>25</v>
      </c>
      <c r="C21" s="74"/>
      <c r="D21" s="74"/>
      <c r="E21" s="68"/>
      <c r="F21" s="62"/>
      <c r="G21" s="69"/>
      <c r="H21" s="70"/>
      <c r="I21" s="75">
        <f t="shared" si="1"/>
        <v>0</v>
      </c>
      <c r="J21" s="76"/>
      <c r="K21" s="68"/>
      <c r="L21" s="1" t="b">
        <f t="shared" ref="L21:L32" si="2">IF(E21=G21,TRUE,IF(G21="kg",(IF(E21="g",TRUE,IF(E21="ml",IF(G21="litre",TRUE,"Inconsistant Units"),"Inconsistant Units"))),IF(E21="ml",IF(G21="litre",TRUE,"Inconsistant Units"),"Inconsistant Units")))</f>
        <v>1</v>
      </c>
      <c r="T21" s="5"/>
      <c r="AE21" s="3"/>
      <c r="AF21" s="6"/>
    </row>
    <row r="22" spans="2:32" ht="15.95" hidden="1" customHeight="1" x14ac:dyDescent="0.25">
      <c r="B22" s="59" t="s">
        <v>25</v>
      </c>
      <c r="C22" s="74"/>
      <c r="D22" s="74"/>
      <c r="E22" s="68"/>
      <c r="F22" s="62"/>
      <c r="G22" s="69"/>
      <c r="H22" s="70"/>
      <c r="I22" s="75">
        <f t="shared" si="1"/>
        <v>0</v>
      </c>
      <c r="J22" s="76"/>
      <c r="K22" s="68"/>
      <c r="L22" s="1" t="b">
        <f t="shared" si="2"/>
        <v>1</v>
      </c>
      <c r="T22" s="5"/>
      <c r="AE22" s="3"/>
      <c r="AF22" s="6"/>
    </row>
    <row r="23" spans="2:32" ht="15.95" hidden="1" customHeight="1" x14ac:dyDescent="0.25">
      <c r="B23" s="59" t="s">
        <v>25</v>
      </c>
      <c r="C23" s="74"/>
      <c r="D23" s="74"/>
      <c r="E23" s="68"/>
      <c r="F23" s="62"/>
      <c r="G23" s="69"/>
      <c r="H23" s="70"/>
      <c r="I23" s="75">
        <f t="shared" si="1"/>
        <v>0</v>
      </c>
      <c r="J23" s="76"/>
      <c r="K23" s="68"/>
      <c r="L23" s="1" t="b">
        <f t="shared" si="2"/>
        <v>1</v>
      </c>
      <c r="T23" s="5"/>
      <c r="AE23" s="3"/>
      <c r="AF23" s="6"/>
    </row>
    <row r="24" spans="2:32" ht="15.95" hidden="1" customHeight="1" x14ac:dyDescent="0.25">
      <c r="B24" s="59" t="s">
        <v>25</v>
      </c>
      <c r="C24" s="74"/>
      <c r="D24" s="74"/>
      <c r="E24" s="68"/>
      <c r="F24" s="62"/>
      <c r="G24" s="69"/>
      <c r="H24" s="70"/>
      <c r="I24" s="75">
        <f t="shared" si="1"/>
        <v>0</v>
      </c>
      <c r="J24" s="76"/>
      <c r="K24" s="68"/>
      <c r="L24" s="1" t="b">
        <f t="shared" si="2"/>
        <v>1</v>
      </c>
      <c r="T24" s="5"/>
      <c r="AE24" s="3"/>
      <c r="AF24" s="6"/>
    </row>
    <row r="25" spans="2:32" ht="15.95" hidden="1" customHeight="1" x14ac:dyDescent="0.25">
      <c r="B25" s="59" t="s">
        <v>25</v>
      </c>
      <c r="C25" s="74"/>
      <c r="D25" s="74"/>
      <c r="E25" s="68"/>
      <c r="F25" s="62"/>
      <c r="G25" s="69"/>
      <c r="H25" s="70"/>
      <c r="I25" s="75">
        <f t="shared" si="1"/>
        <v>0</v>
      </c>
      <c r="J25" s="76"/>
      <c r="K25" s="68"/>
      <c r="L25" s="1" t="b">
        <f t="shared" si="2"/>
        <v>1</v>
      </c>
      <c r="T25" s="5"/>
      <c r="AE25" s="3"/>
      <c r="AF25" s="6"/>
    </row>
    <row r="26" spans="2:32" ht="15.95" hidden="1" customHeight="1" x14ac:dyDescent="0.25">
      <c r="B26" s="59" t="s">
        <v>25</v>
      </c>
      <c r="C26" s="74"/>
      <c r="D26" s="74"/>
      <c r="E26" s="68"/>
      <c r="F26" s="62"/>
      <c r="G26" s="69"/>
      <c r="H26" s="70"/>
      <c r="I26" s="75">
        <f t="shared" si="1"/>
        <v>0</v>
      </c>
      <c r="J26" s="76"/>
      <c r="K26" s="68"/>
      <c r="L26" s="1" t="b">
        <f t="shared" si="2"/>
        <v>1</v>
      </c>
      <c r="T26" s="5"/>
      <c r="AE26" s="3"/>
      <c r="AF26" s="6"/>
    </row>
    <row r="27" spans="2:32" ht="15.95" hidden="1" customHeight="1" x14ac:dyDescent="0.25">
      <c r="B27" s="59" t="s">
        <v>25</v>
      </c>
      <c r="C27" s="74"/>
      <c r="D27" s="74"/>
      <c r="E27" s="68"/>
      <c r="F27" s="62"/>
      <c r="G27" s="69"/>
      <c r="H27" s="70"/>
      <c r="I27" s="75">
        <f t="shared" si="1"/>
        <v>0</v>
      </c>
      <c r="J27" s="76"/>
      <c r="K27" s="68"/>
      <c r="L27" s="1" t="b">
        <f t="shared" si="2"/>
        <v>1</v>
      </c>
      <c r="T27" s="5"/>
      <c r="AE27" s="3"/>
      <c r="AF27" s="6"/>
    </row>
    <row r="28" spans="2:32" ht="15.95" hidden="1" customHeight="1" x14ac:dyDescent="0.25">
      <c r="B28" s="59" t="s">
        <v>25</v>
      </c>
      <c r="C28" s="74"/>
      <c r="D28" s="74"/>
      <c r="E28" s="68"/>
      <c r="F28" s="62"/>
      <c r="G28" s="69"/>
      <c r="H28" s="70"/>
      <c r="I28" s="75">
        <f t="shared" si="1"/>
        <v>0</v>
      </c>
      <c r="J28" s="76"/>
      <c r="K28" s="68"/>
      <c r="L28" s="1" t="b">
        <f t="shared" si="2"/>
        <v>1</v>
      </c>
      <c r="T28" s="5"/>
      <c r="Z28" s="1"/>
      <c r="AE28" s="3"/>
      <c r="AF28" s="6"/>
    </row>
    <row r="29" spans="2:32" ht="15.95" hidden="1" customHeight="1" x14ac:dyDescent="0.25">
      <c r="B29" s="59" t="s">
        <v>25</v>
      </c>
      <c r="C29" s="74"/>
      <c r="D29" s="74"/>
      <c r="E29" s="68"/>
      <c r="F29" s="62"/>
      <c r="G29" s="69"/>
      <c r="H29" s="70"/>
      <c r="I29" s="75">
        <f t="shared" si="1"/>
        <v>0</v>
      </c>
      <c r="J29" s="76"/>
      <c r="K29" s="68"/>
      <c r="L29" s="1" t="b">
        <f t="shared" si="2"/>
        <v>1</v>
      </c>
      <c r="M29" s="25"/>
      <c r="Q29" s="4"/>
      <c r="R29" s="4"/>
      <c r="T29" s="5"/>
      <c r="Z29" s="1"/>
      <c r="AE29" s="3"/>
      <c r="AF29" s="6"/>
    </row>
    <row r="30" spans="2:32" ht="15.95" hidden="1" customHeight="1" x14ac:dyDescent="0.25">
      <c r="B30" s="59" t="s">
        <v>25</v>
      </c>
      <c r="C30" s="74"/>
      <c r="D30" s="74"/>
      <c r="E30" s="68"/>
      <c r="F30" s="62"/>
      <c r="G30" s="69"/>
      <c r="H30" s="70"/>
      <c r="I30" s="75">
        <f t="shared" si="1"/>
        <v>0</v>
      </c>
      <c r="J30" s="76"/>
      <c r="K30" s="68"/>
      <c r="L30" s="1" t="b">
        <f t="shared" si="2"/>
        <v>1</v>
      </c>
      <c r="M30" s="6"/>
      <c r="N30" s="6"/>
      <c r="O30" s="6"/>
      <c r="P30" s="6"/>
      <c r="Q30" s="6"/>
      <c r="R30" s="6"/>
      <c r="T30" s="5"/>
      <c r="Z30" s="10"/>
      <c r="AE30" s="3"/>
      <c r="AF30" s="6"/>
    </row>
    <row r="31" spans="2:32" ht="15.95" hidden="1" customHeight="1" x14ac:dyDescent="0.25">
      <c r="B31" s="59" t="s">
        <v>25</v>
      </c>
      <c r="C31" s="74"/>
      <c r="D31" s="74"/>
      <c r="E31" s="68"/>
      <c r="F31" s="62"/>
      <c r="G31" s="69"/>
      <c r="H31" s="70"/>
      <c r="I31" s="75">
        <f t="shared" si="1"/>
        <v>0</v>
      </c>
      <c r="J31" s="76"/>
      <c r="K31" s="68"/>
      <c r="L31" s="1" t="b">
        <f t="shared" si="2"/>
        <v>1</v>
      </c>
      <c r="M31" s="6"/>
      <c r="N31" s="6"/>
      <c r="O31" s="6"/>
      <c r="P31" s="6"/>
      <c r="Q31" s="6"/>
      <c r="R31" s="6"/>
      <c r="T31" s="5"/>
      <c r="Z31" s="10"/>
      <c r="AE31" s="3"/>
      <c r="AF31" s="6"/>
    </row>
    <row r="32" spans="2:32" ht="15.95" hidden="1" customHeight="1" x14ac:dyDescent="0.25">
      <c r="B32" s="59" t="s">
        <v>25</v>
      </c>
      <c r="C32" s="74"/>
      <c r="D32" s="74"/>
      <c r="E32" s="68"/>
      <c r="F32" s="62"/>
      <c r="G32" s="69"/>
      <c r="H32" s="70"/>
      <c r="I32" s="75">
        <f t="shared" si="1"/>
        <v>0</v>
      </c>
      <c r="J32" s="76"/>
      <c r="K32" s="68"/>
      <c r="L32" s="1" t="b">
        <f t="shared" si="2"/>
        <v>1</v>
      </c>
      <c r="M32" s="6"/>
      <c r="N32" s="6"/>
      <c r="O32" s="6"/>
      <c r="P32" s="6"/>
      <c r="Q32" s="6"/>
      <c r="R32" s="6"/>
      <c r="T32" s="5"/>
      <c r="Z32" s="10"/>
      <c r="AE32" s="3"/>
      <c r="AF32" s="6"/>
    </row>
    <row r="33" spans="2:32" ht="15.95" hidden="1" customHeight="1" x14ac:dyDescent="0.25">
      <c r="B33" s="59" t="s">
        <v>25</v>
      </c>
      <c r="C33" s="74"/>
      <c r="D33" s="74"/>
      <c r="E33" s="68"/>
      <c r="F33" s="62"/>
      <c r="G33" s="69"/>
      <c r="H33" s="70"/>
      <c r="I33" s="75">
        <f t="shared" si="1"/>
        <v>0</v>
      </c>
      <c r="J33" s="76"/>
      <c r="K33" s="68"/>
      <c r="L33" s="1" t="b">
        <f t="shared" ref="L33:L46" si="3">IF(E32=G32,TRUE,IF(G32="kg",(IF(E32="g",TRUE,IF(E32="ml",IF(G32="litre",TRUE,"Inconsistant Units"),"Inconsistant Units"))),IF(E32="ml",IF(G32="litre",TRUE,"Inconsistant Units"),"Inconsistant Units")))</f>
        <v>1</v>
      </c>
      <c r="M33" s="6"/>
      <c r="N33" s="6"/>
      <c r="O33" s="6"/>
      <c r="P33" s="6"/>
      <c r="Q33" s="6"/>
      <c r="R33" s="6"/>
      <c r="T33" s="5"/>
      <c r="AE33" s="3"/>
      <c r="AF33" s="6"/>
    </row>
    <row r="34" spans="2:32" ht="15.95" hidden="1" customHeight="1" x14ac:dyDescent="0.25">
      <c r="B34" s="59" t="s">
        <v>25</v>
      </c>
      <c r="C34" s="74"/>
      <c r="D34" s="74"/>
      <c r="E34" s="68"/>
      <c r="F34" s="62"/>
      <c r="G34" s="69"/>
      <c r="H34" s="70"/>
      <c r="I34" s="75">
        <f t="shared" si="1"/>
        <v>0</v>
      </c>
      <c r="J34" s="76"/>
      <c r="K34" s="68"/>
      <c r="L34" s="1" t="b">
        <f t="shared" si="3"/>
        <v>1</v>
      </c>
      <c r="M34" s="6"/>
      <c r="N34" s="6"/>
      <c r="O34" s="6"/>
      <c r="P34" s="6"/>
      <c r="Q34" s="6"/>
      <c r="R34" s="6"/>
      <c r="T34" s="5"/>
      <c r="AE34" s="3"/>
      <c r="AF34" s="6"/>
    </row>
    <row r="35" spans="2:32" ht="15.95" hidden="1" customHeight="1" x14ac:dyDescent="0.25">
      <c r="B35" s="59" t="s">
        <v>25</v>
      </c>
      <c r="C35" s="74"/>
      <c r="D35" s="74"/>
      <c r="E35" s="68"/>
      <c r="F35" s="62"/>
      <c r="G35" s="69"/>
      <c r="H35" s="70"/>
      <c r="I35" s="75">
        <f t="shared" si="1"/>
        <v>0</v>
      </c>
      <c r="J35" s="76"/>
      <c r="K35" s="68"/>
      <c r="L35" s="1" t="b">
        <f t="shared" si="3"/>
        <v>1</v>
      </c>
      <c r="M35" s="6"/>
      <c r="N35" s="6"/>
      <c r="O35" s="6"/>
      <c r="P35" s="6"/>
      <c r="Q35" s="6"/>
      <c r="R35" s="6"/>
      <c r="T35" s="5"/>
      <c r="AE35" s="3"/>
      <c r="AF35" s="6"/>
    </row>
    <row r="36" spans="2:32" ht="15.95" hidden="1" customHeight="1" x14ac:dyDescent="0.25">
      <c r="B36" s="59" t="s">
        <v>25</v>
      </c>
      <c r="C36" s="74"/>
      <c r="D36" s="74"/>
      <c r="E36" s="68"/>
      <c r="F36" s="62"/>
      <c r="G36" s="69"/>
      <c r="H36" s="70"/>
      <c r="I36" s="75">
        <f t="shared" si="1"/>
        <v>0</v>
      </c>
      <c r="J36" s="76"/>
      <c r="K36" s="68"/>
      <c r="L36" s="1" t="b">
        <f t="shared" si="3"/>
        <v>1</v>
      </c>
      <c r="M36" s="6"/>
      <c r="N36" s="6"/>
      <c r="O36" s="6"/>
      <c r="P36" s="6"/>
      <c r="T36" s="5"/>
      <c r="AE36" s="3"/>
      <c r="AF36" s="6"/>
    </row>
    <row r="37" spans="2:32" ht="15.95" hidden="1" customHeight="1" x14ac:dyDescent="0.25">
      <c r="B37" s="59" t="s">
        <v>25</v>
      </c>
      <c r="C37" s="74"/>
      <c r="D37" s="74"/>
      <c r="E37" s="68"/>
      <c r="F37" s="62"/>
      <c r="G37" s="69"/>
      <c r="H37" s="70"/>
      <c r="I37" s="75">
        <f t="shared" si="1"/>
        <v>0</v>
      </c>
      <c r="J37" s="76"/>
      <c r="K37" s="68"/>
      <c r="L37" s="1" t="b">
        <f t="shared" si="3"/>
        <v>1</v>
      </c>
      <c r="M37" s="6"/>
      <c r="N37" s="6"/>
      <c r="O37" s="6"/>
      <c r="P37" s="6"/>
      <c r="T37" s="5"/>
      <c r="AE37" s="3"/>
      <c r="AF37" s="6"/>
    </row>
    <row r="38" spans="2:32" ht="15.95" hidden="1" customHeight="1" x14ac:dyDescent="0.25">
      <c r="B38" s="59" t="s">
        <v>25</v>
      </c>
      <c r="C38" s="74"/>
      <c r="D38" s="74"/>
      <c r="E38" s="68"/>
      <c r="F38" s="62"/>
      <c r="G38" s="69"/>
      <c r="H38" s="70"/>
      <c r="I38" s="75">
        <f t="shared" si="1"/>
        <v>0</v>
      </c>
      <c r="J38" s="76"/>
      <c r="K38" s="68"/>
      <c r="L38" s="1" t="b">
        <f t="shared" si="3"/>
        <v>1</v>
      </c>
      <c r="M38" s="6"/>
      <c r="N38" s="6"/>
      <c r="O38" s="6"/>
      <c r="P38" s="6"/>
      <c r="T38" s="5"/>
      <c r="AE38" s="3"/>
      <c r="AF38" s="6"/>
    </row>
    <row r="39" spans="2:32" ht="15.95" hidden="1" customHeight="1" x14ac:dyDescent="0.25">
      <c r="B39" s="59" t="s">
        <v>25</v>
      </c>
      <c r="C39" s="74"/>
      <c r="D39" s="74"/>
      <c r="E39" s="68"/>
      <c r="F39" s="62"/>
      <c r="G39" s="69"/>
      <c r="H39" s="70"/>
      <c r="I39" s="75">
        <f t="shared" si="1"/>
        <v>0</v>
      </c>
      <c r="J39" s="76"/>
      <c r="K39" s="68"/>
      <c r="L39" s="1" t="b">
        <f t="shared" si="3"/>
        <v>1</v>
      </c>
      <c r="M39" s="6"/>
      <c r="N39" s="6"/>
      <c r="O39" s="6"/>
      <c r="P39" s="6"/>
      <c r="T39" s="5"/>
      <c r="AE39" s="3"/>
      <c r="AF39" s="6"/>
    </row>
    <row r="40" spans="2:32" ht="15.95" hidden="1" customHeight="1" x14ac:dyDescent="0.25">
      <c r="B40" s="59" t="s">
        <v>25</v>
      </c>
      <c r="C40" s="74"/>
      <c r="D40" s="74"/>
      <c r="E40" s="68"/>
      <c r="F40" s="62"/>
      <c r="G40" s="69"/>
      <c r="H40" s="70"/>
      <c r="I40" s="75">
        <f t="shared" si="1"/>
        <v>0</v>
      </c>
      <c r="J40" s="76"/>
      <c r="K40" s="68"/>
      <c r="L40" s="1" t="b">
        <f t="shared" si="3"/>
        <v>1</v>
      </c>
      <c r="M40" s="6"/>
      <c r="N40" s="6"/>
      <c r="O40" s="6"/>
      <c r="P40" s="6"/>
      <c r="T40" s="5"/>
      <c r="AE40" s="3"/>
      <c r="AF40" s="6"/>
    </row>
    <row r="41" spans="2:32" ht="15.95" hidden="1" customHeight="1" x14ac:dyDescent="0.25">
      <c r="B41" s="59" t="s">
        <v>25</v>
      </c>
      <c r="C41" s="74"/>
      <c r="D41" s="74"/>
      <c r="E41" s="68"/>
      <c r="F41" s="62"/>
      <c r="G41" s="69"/>
      <c r="H41" s="70"/>
      <c r="I41" s="75">
        <f t="shared" si="1"/>
        <v>0</v>
      </c>
      <c r="J41" s="76"/>
      <c r="K41" s="68"/>
      <c r="L41" s="1" t="b">
        <f t="shared" si="3"/>
        <v>1</v>
      </c>
      <c r="M41" s="6"/>
      <c r="N41" s="6"/>
      <c r="O41" s="6"/>
      <c r="P41" s="6"/>
      <c r="T41" s="5"/>
      <c r="AE41" s="3"/>
      <c r="AF41" s="6"/>
    </row>
    <row r="42" spans="2:32" ht="15.95" hidden="1" customHeight="1" x14ac:dyDescent="0.25">
      <c r="B42" s="59" t="s">
        <v>25</v>
      </c>
      <c r="C42" s="74"/>
      <c r="D42" s="74"/>
      <c r="E42" s="68"/>
      <c r="F42" s="62"/>
      <c r="G42" s="69"/>
      <c r="H42" s="70"/>
      <c r="I42" s="75">
        <f t="shared" si="1"/>
        <v>0</v>
      </c>
      <c r="J42" s="76"/>
      <c r="K42" s="68"/>
      <c r="L42" s="1" t="b">
        <f t="shared" si="3"/>
        <v>1</v>
      </c>
      <c r="M42" s="6"/>
      <c r="N42" s="6"/>
      <c r="O42" s="6"/>
      <c r="P42" s="6"/>
      <c r="T42" s="5"/>
      <c r="AE42" s="3"/>
      <c r="AF42" s="6"/>
    </row>
    <row r="43" spans="2:32" ht="15.95" hidden="1" customHeight="1" x14ac:dyDescent="0.25">
      <c r="B43" s="59" t="s">
        <v>25</v>
      </c>
      <c r="C43" s="74"/>
      <c r="D43" s="74"/>
      <c r="E43" s="68"/>
      <c r="F43" s="62"/>
      <c r="G43" s="69"/>
      <c r="H43" s="70"/>
      <c r="I43" s="75">
        <f t="shared" si="1"/>
        <v>0</v>
      </c>
      <c r="J43" s="76"/>
      <c r="K43" s="68"/>
      <c r="L43" s="1" t="b">
        <f t="shared" si="3"/>
        <v>1</v>
      </c>
      <c r="M43" s="6"/>
      <c r="N43" s="6"/>
      <c r="O43" s="6"/>
      <c r="P43" s="6"/>
      <c r="T43" s="5"/>
      <c r="AE43" s="3"/>
      <c r="AF43" s="6"/>
    </row>
    <row r="44" spans="2:32" ht="15.95" hidden="1" customHeight="1" x14ac:dyDescent="0.25">
      <c r="B44" s="59" t="s">
        <v>25</v>
      </c>
      <c r="C44" s="74"/>
      <c r="D44" s="74"/>
      <c r="E44" s="68"/>
      <c r="F44" s="62"/>
      <c r="G44" s="69"/>
      <c r="H44" s="70"/>
      <c r="I44" s="75">
        <f t="shared" si="1"/>
        <v>0</v>
      </c>
      <c r="J44" s="76"/>
      <c r="K44" s="68"/>
      <c r="L44" s="1" t="b">
        <f t="shared" si="3"/>
        <v>1</v>
      </c>
      <c r="M44" s="6"/>
      <c r="N44" s="6"/>
      <c r="O44" s="6"/>
      <c r="P44" s="6"/>
      <c r="T44" s="5"/>
      <c r="AE44" s="3"/>
      <c r="AF44" s="6"/>
    </row>
    <row r="45" spans="2:32" ht="15.95" hidden="1" customHeight="1" x14ac:dyDescent="0.25">
      <c r="B45" s="59" t="s">
        <v>25</v>
      </c>
      <c r="C45" s="74"/>
      <c r="D45" s="74"/>
      <c r="E45" s="68"/>
      <c r="F45" s="62"/>
      <c r="G45" s="69"/>
      <c r="H45" s="70"/>
      <c r="I45" s="75">
        <f t="shared" si="1"/>
        <v>0</v>
      </c>
      <c r="J45" s="76"/>
      <c r="K45" s="68"/>
      <c r="L45" s="1" t="b">
        <f t="shared" si="3"/>
        <v>1</v>
      </c>
      <c r="M45" s="25"/>
      <c r="T45" s="5"/>
      <c r="AE45" s="3"/>
      <c r="AF45" s="6"/>
    </row>
    <row r="46" spans="2:32" ht="15.95" customHeight="1" x14ac:dyDescent="0.25">
      <c r="B46" s="59" t="s">
        <v>28</v>
      </c>
      <c r="C46" s="67" t="s">
        <v>29</v>
      </c>
      <c r="D46" s="77" t="s">
        <v>342</v>
      </c>
      <c r="E46" s="68" t="s">
        <v>50</v>
      </c>
      <c r="F46" s="62">
        <v>0.4</v>
      </c>
      <c r="G46" s="69" t="s">
        <v>54</v>
      </c>
      <c r="H46" s="70">
        <v>1.4</v>
      </c>
      <c r="I46" s="71">
        <f t="shared" si="1"/>
        <v>3.4999999999999996</v>
      </c>
      <c r="J46" s="72"/>
      <c r="K46" s="73"/>
      <c r="L46" s="1" t="b">
        <f t="shared" si="3"/>
        <v>1</v>
      </c>
      <c r="M46" s="6"/>
      <c r="N46" s="6"/>
      <c r="O46" s="3"/>
      <c r="P46" s="3"/>
      <c r="T46" s="5"/>
      <c r="AE46" s="3"/>
      <c r="AF46" s="6"/>
    </row>
    <row r="47" spans="2:32" ht="15.95" customHeight="1" x14ac:dyDescent="0.25">
      <c r="B47" s="59" t="s">
        <v>28</v>
      </c>
      <c r="C47" s="67" t="s">
        <v>29</v>
      </c>
      <c r="D47" s="60" t="s">
        <v>343</v>
      </c>
      <c r="E47" s="68" t="s">
        <v>100</v>
      </c>
      <c r="F47" s="62">
        <v>1</v>
      </c>
      <c r="G47" s="69" t="s">
        <v>100</v>
      </c>
      <c r="H47" s="70">
        <v>0.48</v>
      </c>
      <c r="I47" s="71">
        <f t="shared" si="1"/>
        <v>0.48</v>
      </c>
      <c r="J47" s="72"/>
      <c r="K47" s="73"/>
      <c r="L47" s="1" t="b">
        <f t="shared" ref="L47:L51" si="4">IF(E46=G46,TRUE,IF(G46="kg",(IF(E46="g",TRUE,IF(E46="ml",IF(G46="litre",TRUE,"Inconsistant Units"),"Inconsistant Units"))),IF(E46="ml",IF(G46="litre",TRUE,"Inconsistant Units"),"Inconsistant Units")))</f>
        <v>1</v>
      </c>
      <c r="M47" s="6"/>
      <c r="N47" s="6"/>
      <c r="O47" s="3"/>
      <c r="P47" s="3"/>
      <c r="T47" s="5"/>
      <c r="AE47" s="3"/>
      <c r="AF47" s="6"/>
    </row>
    <row r="48" spans="2:32" ht="15.95" customHeight="1" x14ac:dyDescent="0.25">
      <c r="B48" s="59" t="s">
        <v>28</v>
      </c>
      <c r="C48" s="67" t="s">
        <v>29</v>
      </c>
      <c r="D48" s="60" t="s">
        <v>344</v>
      </c>
      <c r="E48" s="68" t="s">
        <v>54</v>
      </c>
      <c r="F48" s="62">
        <v>1.35</v>
      </c>
      <c r="G48" s="69" t="s">
        <v>54</v>
      </c>
      <c r="H48" s="70">
        <v>5</v>
      </c>
      <c r="I48" s="71">
        <f t="shared" si="1"/>
        <v>3.7037037037037033</v>
      </c>
      <c r="J48" s="72"/>
      <c r="K48" s="73"/>
      <c r="L48" s="1" t="b">
        <f t="shared" si="4"/>
        <v>1</v>
      </c>
      <c r="M48" s="6"/>
      <c r="N48" s="6"/>
      <c r="O48" s="3"/>
      <c r="P48" s="3"/>
      <c r="S48" s="6"/>
      <c r="T48" s="6"/>
      <c r="AE48" s="3"/>
      <c r="AF48" s="6"/>
    </row>
    <row r="49" spans="2:32" ht="15.95" customHeight="1" x14ac:dyDescent="0.25">
      <c r="B49" s="59" t="s">
        <v>28</v>
      </c>
      <c r="C49" s="67" t="s">
        <v>29</v>
      </c>
      <c r="D49" s="60" t="s">
        <v>345</v>
      </c>
      <c r="E49" s="68" t="s">
        <v>100</v>
      </c>
      <c r="F49" s="62">
        <v>1</v>
      </c>
      <c r="G49" s="69" t="s">
        <v>100</v>
      </c>
      <c r="H49" s="70">
        <v>0.11</v>
      </c>
      <c r="I49" s="71">
        <f t="shared" si="1"/>
        <v>0.11</v>
      </c>
      <c r="J49" s="72"/>
      <c r="K49" s="73"/>
      <c r="L49" s="1" t="b">
        <f t="shared" si="4"/>
        <v>1</v>
      </c>
      <c r="M49" s="6"/>
      <c r="N49" s="6"/>
      <c r="O49" s="3"/>
      <c r="P49" s="3"/>
      <c r="Q49" s="3"/>
      <c r="R49" s="3"/>
      <c r="S49" s="6"/>
      <c r="T49" s="6"/>
      <c r="AE49" s="3"/>
      <c r="AF49" s="6"/>
    </row>
    <row r="50" spans="2:32" ht="15.95" customHeight="1" x14ac:dyDescent="0.25">
      <c r="B50" s="59" t="s">
        <v>28</v>
      </c>
      <c r="C50" s="67" t="s">
        <v>29</v>
      </c>
      <c r="D50" s="60" t="s">
        <v>346</v>
      </c>
      <c r="E50" s="68" t="s">
        <v>100</v>
      </c>
      <c r="F50" s="62">
        <v>1</v>
      </c>
      <c r="G50" s="69" t="s">
        <v>100</v>
      </c>
      <c r="H50" s="70">
        <v>0.25</v>
      </c>
      <c r="I50" s="71">
        <f t="shared" si="1"/>
        <v>0.25</v>
      </c>
      <c r="J50" s="72"/>
      <c r="K50" s="73"/>
      <c r="L50" s="1" t="b">
        <f t="shared" si="4"/>
        <v>1</v>
      </c>
      <c r="M50" s="6"/>
      <c r="N50" s="6"/>
      <c r="O50" s="3"/>
      <c r="P50" s="3"/>
      <c r="Q50" s="3"/>
      <c r="R50" s="3"/>
      <c r="S50" s="6"/>
      <c r="T50" s="6"/>
      <c r="AE50" s="3"/>
      <c r="AF50" s="6"/>
    </row>
    <row r="51" spans="2:32" ht="15.95" customHeight="1" x14ac:dyDescent="0.25">
      <c r="B51" s="59" t="s">
        <v>28</v>
      </c>
      <c r="C51" s="74"/>
      <c r="D51" s="74"/>
      <c r="E51" s="68"/>
      <c r="F51" s="62"/>
      <c r="G51" s="69"/>
      <c r="H51" s="70"/>
      <c r="I51" s="75">
        <f t="shared" si="1"/>
        <v>0</v>
      </c>
      <c r="J51" s="76"/>
      <c r="K51" s="68"/>
      <c r="L51" s="1" t="b">
        <f t="shared" si="4"/>
        <v>1</v>
      </c>
      <c r="M51" s="6"/>
      <c r="N51" s="6"/>
      <c r="O51" s="3"/>
      <c r="P51" s="3"/>
      <c r="Q51" s="3"/>
      <c r="R51" s="3"/>
      <c r="S51" s="6"/>
      <c r="T51" s="6"/>
      <c r="AE51" s="3"/>
      <c r="AF51" s="6"/>
    </row>
    <row r="52" spans="2:32" ht="15.95" hidden="1" customHeight="1" x14ac:dyDescent="0.25">
      <c r="B52" s="59" t="s">
        <v>28</v>
      </c>
      <c r="C52" s="74"/>
      <c r="D52" s="74"/>
      <c r="E52" s="68"/>
      <c r="F52" s="62"/>
      <c r="G52" s="69"/>
      <c r="H52" s="70"/>
      <c r="I52" s="75">
        <f t="shared" si="1"/>
        <v>0</v>
      </c>
      <c r="J52" s="76"/>
      <c r="K52" s="68"/>
      <c r="L52" s="1" t="b">
        <f>IF(E50=G50,TRUE,IF(G50="kg",(IF(E50="g",TRUE,IF(E50="ml",IF(G50="litre",TRUE,"Inconsistant Units"),"Inconsistant Units"))),IF(E50="ml",IF(G50="litre",TRUE,"Inconsistant Units"),"Inconsistant Units")))</f>
        <v>1</v>
      </c>
      <c r="M52" s="6"/>
      <c r="N52" s="6"/>
      <c r="O52" s="3"/>
      <c r="P52" s="3"/>
      <c r="Q52" s="3"/>
      <c r="R52" s="3"/>
      <c r="S52" s="6"/>
      <c r="T52" s="6"/>
      <c r="AE52" s="3"/>
      <c r="AF52" s="6"/>
    </row>
    <row r="53" spans="2:32" ht="15.95" hidden="1" customHeight="1" x14ac:dyDescent="0.25">
      <c r="B53" s="59" t="s">
        <v>28</v>
      </c>
      <c r="C53" s="74"/>
      <c r="D53" s="74"/>
      <c r="E53" s="68"/>
      <c r="F53" s="62"/>
      <c r="G53" s="69"/>
      <c r="H53" s="70"/>
      <c r="I53" s="75">
        <f t="shared" si="1"/>
        <v>0</v>
      </c>
      <c r="J53" s="76"/>
      <c r="K53" s="68"/>
      <c r="L53" s="1" t="b">
        <f>IF(E51=G51,TRUE,IF(G51="kg",(IF(E51="g",TRUE,IF(E51="ml",IF(G51="litre",TRUE,"Inconsistant Units"),"Inconsistant Units"))),IF(E51="ml",IF(G51="litre",TRUE,"Inconsistant Units"),"Inconsistant Units")))</f>
        <v>1</v>
      </c>
      <c r="M53" s="6"/>
      <c r="N53" s="6"/>
      <c r="O53" s="6"/>
      <c r="P53" s="6"/>
      <c r="Q53" s="3"/>
      <c r="R53" s="3"/>
      <c r="S53" s="6"/>
      <c r="T53" s="6"/>
      <c r="AE53" s="3"/>
      <c r="AF53" s="6"/>
    </row>
    <row r="54" spans="2:32" ht="15.95" hidden="1" customHeight="1" x14ac:dyDescent="0.25">
      <c r="B54" s="59" t="s">
        <v>28</v>
      </c>
      <c r="C54" s="74"/>
      <c r="D54" s="74"/>
      <c r="E54" s="68"/>
      <c r="F54" s="62"/>
      <c r="G54" s="69"/>
      <c r="H54" s="70"/>
      <c r="I54" s="75">
        <f t="shared" si="1"/>
        <v>0</v>
      </c>
      <c r="J54" s="76"/>
      <c r="K54" s="68"/>
      <c r="L54" s="1" t="b">
        <f t="shared" ref="L54:L92" si="5">IF(E53=G53,TRUE,IF(G53="kg",(IF(E53="g",TRUE,IF(E53="ml",IF(G53="litre",TRUE,"Inconsistant Units"),"Inconsistant Units"))),IF(E53="ml",IF(G53="litre",TRUE,"Inconsistant Units"),"Inconsistant Units")))</f>
        <v>1</v>
      </c>
      <c r="M54" s="6"/>
      <c r="N54" s="6"/>
      <c r="O54" s="6"/>
      <c r="P54" s="6"/>
      <c r="Q54" s="3"/>
      <c r="R54" s="3"/>
      <c r="S54" s="6"/>
      <c r="T54" s="6"/>
      <c r="AE54" s="3"/>
      <c r="AF54" s="6"/>
    </row>
    <row r="55" spans="2:32" ht="15.95" hidden="1" customHeight="1" x14ac:dyDescent="0.25">
      <c r="B55" s="59" t="s">
        <v>28</v>
      </c>
      <c r="C55" s="74"/>
      <c r="D55" s="74"/>
      <c r="E55" s="68"/>
      <c r="F55" s="62"/>
      <c r="G55" s="69"/>
      <c r="H55" s="70"/>
      <c r="I55" s="75">
        <f t="shared" si="1"/>
        <v>0</v>
      </c>
      <c r="J55" s="76"/>
      <c r="K55" s="68"/>
      <c r="L55" s="1" t="b">
        <f t="shared" si="5"/>
        <v>1</v>
      </c>
      <c r="M55" s="15"/>
      <c r="N55" s="15"/>
      <c r="O55" s="6"/>
      <c r="P55" s="6"/>
      <c r="Q55" s="3"/>
      <c r="R55" s="3"/>
      <c r="S55" s="6"/>
      <c r="T55" s="6"/>
      <c r="AE55" s="3"/>
      <c r="AF55" s="6"/>
    </row>
    <row r="56" spans="2:32" ht="15.95" hidden="1" customHeight="1" x14ac:dyDescent="0.25">
      <c r="B56" s="59" t="s">
        <v>28</v>
      </c>
      <c r="C56" s="74"/>
      <c r="D56" s="74"/>
      <c r="E56" s="68"/>
      <c r="F56" s="62"/>
      <c r="G56" s="69"/>
      <c r="H56" s="70"/>
      <c r="I56" s="75">
        <f t="shared" si="1"/>
        <v>0</v>
      </c>
      <c r="J56" s="76"/>
      <c r="K56" s="68"/>
      <c r="L56" s="1" t="b">
        <f t="shared" si="5"/>
        <v>1</v>
      </c>
      <c r="M56" s="6"/>
      <c r="N56" s="6"/>
      <c r="O56" s="6"/>
      <c r="P56" s="6"/>
      <c r="Q56" s="3"/>
      <c r="R56" s="3"/>
      <c r="S56" s="6"/>
      <c r="T56" s="6"/>
      <c r="AE56" s="3"/>
      <c r="AF56" s="6"/>
    </row>
    <row r="57" spans="2:32" ht="15.95" hidden="1" customHeight="1" x14ac:dyDescent="0.25">
      <c r="B57" s="59" t="s">
        <v>28</v>
      </c>
      <c r="C57" s="74"/>
      <c r="D57" s="74"/>
      <c r="E57" s="68"/>
      <c r="F57" s="62"/>
      <c r="G57" s="69"/>
      <c r="H57" s="70"/>
      <c r="I57" s="75">
        <f t="shared" si="1"/>
        <v>0</v>
      </c>
      <c r="J57" s="76"/>
      <c r="K57" s="68"/>
      <c r="L57" s="1" t="b">
        <f t="shared" si="5"/>
        <v>1</v>
      </c>
      <c r="M57" s="15"/>
      <c r="N57" s="15"/>
      <c r="O57" s="6"/>
      <c r="P57" s="6"/>
      <c r="Q57" s="3"/>
      <c r="R57" s="3"/>
      <c r="S57" s="6"/>
      <c r="T57" s="6"/>
      <c r="AF57" s="6"/>
    </row>
    <row r="58" spans="2:32" ht="15.95" hidden="1" customHeight="1" x14ac:dyDescent="0.25">
      <c r="B58" s="59" t="s">
        <v>28</v>
      </c>
      <c r="C58" s="74"/>
      <c r="D58" s="74"/>
      <c r="E58" s="68"/>
      <c r="F58" s="62"/>
      <c r="G58" s="69"/>
      <c r="H58" s="70"/>
      <c r="I58" s="75">
        <f t="shared" si="1"/>
        <v>0</v>
      </c>
      <c r="J58" s="76"/>
      <c r="K58" s="68"/>
      <c r="L58" s="1" t="b">
        <f t="shared" si="5"/>
        <v>1</v>
      </c>
      <c r="M58" s="15"/>
      <c r="N58" s="15"/>
      <c r="O58" s="6"/>
      <c r="P58" s="6"/>
      <c r="Q58" s="3"/>
      <c r="R58" s="3"/>
      <c r="S58" s="6"/>
      <c r="T58" s="6"/>
      <c r="AF58" s="6"/>
    </row>
    <row r="59" spans="2:32" ht="15.95" hidden="1" customHeight="1" x14ac:dyDescent="0.25">
      <c r="B59" s="59" t="s">
        <v>28</v>
      </c>
      <c r="C59" s="74"/>
      <c r="D59" s="74"/>
      <c r="E59" s="68"/>
      <c r="F59" s="62"/>
      <c r="G59" s="69"/>
      <c r="H59" s="70"/>
      <c r="I59" s="75">
        <f t="shared" si="1"/>
        <v>0</v>
      </c>
      <c r="J59" s="76"/>
      <c r="K59" s="68"/>
      <c r="L59" s="1" t="b">
        <f t="shared" si="5"/>
        <v>1</v>
      </c>
      <c r="M59" s="6"/>
      <c r="N59" s="6"/>
      <c r="O59" s="6"/>
      <c r="P59" s="6"/>
      <c r="Q59" s="3"/>
      <c r="R59" s="3"/>
      <c r="S59" s="6"/>
      <c r="T59" s="6"/>
      <c r="AF59" s="6"/>
    </row>
    <row r="60" spans="2:32" ht="15.95" hidden="1" customHeight="1" x14ac:dyDescent="0.25">
      <c r="B60" s="59" t="s">
        <v>28</v>
      </c>
      <c r="C60" s="74"/>
      <c r="D60" s="74"/>
      <c r="E60" s="68"/>
      <c r="F60" s="62"/>
      <c r="G60" s="69"/>
      <c r="H60" s="70"/>
      <c r="I60" s="75">
        <f t="shared" si="1"/>
        <v>0</v>
      </c>
      <c r="J60" s="76"/>
      <c r="K60" s="68"/>
      <c r="L60" s="1" t="b">
        <f t="shared" si="5"/>
        <v>1</v>
      </c>
      <c r="M60" s="6"/>
      <c r="N60" s="6"/>
      <c r="O60" s="6"/>
      <c r="P60" s="6"/>
      <c r="Q60" s="3"/>
      <c r="R60" s="3"/>
      <c r="S60" s="6"/>
      <c r="T60" s="6"/>
      <c r="AF60" s="6"/>
    </row>
    <row r="61" spans="2:32" ht="15.95" hidden="1" customHeight="1" x14ac:dyDescent="0.25">
      <c r="B61" s="59" t="s">
        <v>28</v>
      </c>
      <c r="C61" s="74"/>
      <c r="D61" s="74"/>
      <c r="E61" s="68"/>
      <c r="F61" s="62"/>
      <c r="G61" s="69"/>
      <c r="H61" s="70"/>
      <c r="I61" s="75">
        <f t="shared" si="1"/>
        <v>0</v>
      </c>
      <c r="J61" s="76"/>
      <c r="K61" s="68"/>
      <c r="L61" s="1" t="b">
        <f t="shared" si="5"/>
        <v>1</v>
      </c>
      <c r="M61" s="6"/>
      <c r="N61" s="6"/>
      <c r="O61" s="6"/>
      <c r="P61" s="6"/>
      <c r="Q61" s="3"/>
      <c r="R61" s="3"/>
      <c r="S61" s="6"/>
      <c r="T61" s="6"/>
      <c r="AF61" s="6"/>
    </row>
    <row r="62" spans="2:32" ht="15.95" hidden="1" customHeight="1" x14ac:dyDescent="0.25">
      <c r="B62" s="59" t="s">
        <v>28</v>
      </c>
      <c r="C62" s="74"/>
      <c r="D62" s="74"/>
      <c r="E62" s="68"/>
      <c r="F62" s="62"/>
      <c r="G62" s="69"/>
      <c r="H62" s="70"/>
      <c r="I62" s="75">
        <f t="shared" si="1"/>
        <v>0</v>
      </c>
      <c r="J62" s="76"/>
      <c r="K62" s="68"/>
      <c r="L62" s="1" t="b">
        <f t="shared" si="5"/>
        <v>1</v>
      </c>
      <c r="M62" s="6"/>
      <c r="N62" s="6"/>
      <c r="O62" s="6"/>
      <c r="P62" s="6"/>
      <c r="Q62" s="3"/>
      <c r="R62" s="3"/>
      <c r="S62" s="6"/>
      <c r="T62" s="6"/>
      <c r="AF62" s="6"/>
    </row>
    <row r="63" spans="2:32" ht="15.95" hidden="1" customHeight="1" x14ac:dyDescent="0.25">
      <c r="B63" s="59" t="s">
        <v>28</v>
      </c>
      <c r="C63" s="74"/>
      <c r="D63" s="74"/>
      <c r="E63" s="68"/>
      <c r="F63" s="62"/>
      <c r="G63" s="69"/>
      <c r="H63" s="70"/>
      <c r="I63" s="75">
        <f t="shared" si="1"/>
        <v>0</v>
      </c>
      <c r="J63" s="76"/>
      <c r="K63" s="68"/>
      <c r="L63" s="1" t="b">
        <f t="shared" si="5"/>
        <v>1</v>
      </c>
      <c r="M63" s="15"/>
      <c r="N63" s="15"/>
      <c r="O63" s="6"/>
      <c r="P63" s="6"/>
      <c r="Q63" s="3"/>
      <c r="R63" s="3"/>
      <c r="S63" s="6"/>
      <c r="T63" s="6"/>
      <c r="AF63" s="6"/>
    </row>
    <row r="64" spans="2:32" ht="15.95" hidden="1" customHeight="1" x14ac:dyDescent="0.25">
      <c r="B64" s="59" t="s">
        <v>28</v>
      </c>
      <c r="C64" s="74"/>
      <c r="D64" s="74"/>
      <c r="E64" s="68"/>
      <c r="F64" s="62"/>
      <c r="G64" s="69"/>
      <c r="H64" s="70"/>
      <c r="I64" s="75">
        <f t="shared" si="1"/>
        <v>0</v>
      </c>
      <c r="J64" s="76"/>
      <c r="K64" s="68"/>
      <c r="L64" s="1" t="b">
        <f t="shared" si="5"/>
        <v>1</v>
      </c>
      <c r="M64" s="6"/>
      <c r="N64" s="6"/>
      <c r="O64" s="6"/>
      <c r="P64" s="6"/>
      <c r="Q64" s="3"/>
      <c r="R64" s="3"/>
      <c r="S64" s="6"/>
      <c r="T64" s="6"/>
      <c r="AF64" s="6"/>
    </row>
    <row r="65" spans="2:32" ht="15.95" hidden="1" customHeight="1" x14ac:dyDescent="0.25">
      <c r="B65" s="59" t="s">
        <v>28</v>
      </c>
      <c r="C65" s="74"/>
      <c r="D65" s="74"/>
      <c r="E65" s="68"/>
      <c r="F65" s="62"/>
      <c r="G65" s="69"/>
      <c r="H65" s="70"/>
      <c r="I65" s="75">
        <f t="shared" si="1"/>
        <v>0</v>
      </c>
      <c r="J65" s="76"/>
      <c r="K65" s="68"/>
      <c r="L65" s="1" t="b">
        <f t="shared" si="5"/>
        <v>1</v>
      </c>
      <c r="M65" s="6"/>
      <c r="N65" s="6"/>
      <c r="O65" s="6"/>
      <c r="P65" s="6"/>
      <c r="Q65" s="3"/>
      <c r="R65" s="3"/>
      <c r="S65" s="6"/>
      <c r="T65" s="6"/>
      <c r="AF65" s="6"/>
    </row>
    <row r="66" spans="2:32" ht="15.95" hidden="1" customHeight="1" x14ac:dyDescent="0.25">
      <c r="B66" s="59" t="s">
        <v>28</v>
      </c>
      <c r="C66" s="74"/>
      <c r="D66" s="74"/>
      <c r="E66" s="68"/>
      <c r="F66" s="62"/>
      <c r="G66" s="69"/>
      <c r="H66" s="70"/>
      <c r="I66" s="75">
        <f t="shared" si="1"/>
        <v>0</v>
      </c>
      <c r="J66" s="76"/>
      <c r="K66" s="68"/>
      <c r="L66" s="1" t="b">
        <f t="shared" si="5"/>
        <v>1</v>
      </c>
      <c r="M66" s="6"/>
      <c r="N66" s="6"/>
      <c r="O66" s="6"/>
      <c r="P66" s="6"/>
      <c r="Q66" s="3"/>
      <c r="R66" s="3"/>
      <c r="S66" s="6"/>
      <c r="T66" s="6"/>
      <c r="AF66" s="6"/>
    </row>
    <row r="67" spans="2:32" ht="15.95" hidden="1" customHeight="1" x14ac:dyDescent="0.25">
      <c r="B67" s="59" t="s">
        <v>28</v>
      </c>
      <c r="C67" s="74"/>
      <c r="D67" s="74"/>
      <c r="E67" s="68"/>
      <c r="F67" s="62"/>
      <c r="G67" s="69"/>
      <c r="H67" s="70"/>
      <c r="I67" s="75">
        <f t="shared" si="1"/>
        <v>0</v>
      </c>
      <c r="J67" s="76"/>
      <c r="K67" s="68"/>
      <c r="L67" s="1" t="b">
        <f t="shared" si="5"/>
        <v>1</v>
      </c>
      <c r="M67" s="6"/>
      <c r="N67" s="6"/>
      <c r="O67" s="6"/>
      <c r="P67" s="6"/>
      <c r="Q67" s="3"/>
      <c r="R67" s="3"/>
      <c r="S67" s="6"/>
      <c r="T67" s="6"/>
      <c r="AF67" s="6"/>
    </row>
    <row r="68" spans="2:32" ht="15.95" hidden="1" customHeight="1" x14ac:dyDescent="0.25">
      <c r="B68" s="59" t="s">
        <v>28</v>
      </c>
      <c r="C68" s="74"/>
      <c r="D68" s="74"/>
      <c r="E68" s="68"/>
      <c r="F68" s="62"/>
      <c r="G68" s="69"/>
      <c r="H68" s="70"/>
      <c r="I68" s="75">
        <f t="shared" si="1"/>
        <v>0</v>
      </c>
      <c r="J68" s="76"/>
      <c r="K68" s="68"/>
      <c r="L68" s="1" t="b">
        <f t="shared" si="5"/>
        <v>1</v>
      </c>
      <c r="M68" s="6"/>
      <c r="N68" s="6"/>
      <c r="O68" s="6"/>
      <c r="P68" s="6"/>
      <c r="Q68" s="3"/>
      <c r="R68" s="3"/>
      <c r="S68" s="6"/>
      <c r="T68" s="6"/>
      <c r="AF68" s="6"/>
    </row>
    <row r="69" spans="2:32" ht="15.95" hidden="1" customHeight="1" x14ac:dyDescent="0.25">
      <c r="B69" s="59" t="s">
        <v>28</v>
      </c>
      <c r="C69" s="74"/>
      <c r="D69" s="74"/>
      <c r="E69" s="68"/>
      <c r="F69" s="62"/>
      <c r="G69" s="69"/>
      <c r="H69" s="70"/>
      <c r="I69" s="75">
        <f t="shared" si="1"/>
        <v>0</v>
      </c>
      <c r="J69" s="76"/>
      <c r="K69" s="68"/>
      <c r="L69" s="1" t="b">
        <f t="shared" si="5"/>
        <v>1</v>
      </c>
      <c r="M69" s="3"/>
      <c r="N69" s="3"/>
      <c r="O69" s="6"/>
      <c r="P69" s="6"/>
      <c r="Q69" s="3"/>
      <c r="R69" s="3"/>
      <c r="S69" s="6"/>
      <c r="T69" s="6"/>
      <c r="AF69" s="6"/>
    </row>
    <row r="70" spans="2:32" ht="15.95" hidden="1" customHeight="1" x14ac:dyDescent="0.25">
      <c r="B70" s="59" t="s">
        <v>28</v>
      </c>
      <c r="C70" s="74"/>
      <c r="D70" s="74"/>
      <c r="E70" s="68"/>
      <c r="F70" s="62"/>
      <c r="G70" s="69"/>
      <c r="H70" s="70"/>
      <c r="I70" s="75">
        <f t="shared" si="1"/>
        <v>0</v>
      </c>
      <c r="J70" s="76"/>
      <c r="K70" s="68"/>
      <c r="L70" s="1" t="b">
        <f t="shared" si="5"/>
        <v>1</v>
      </c>
      <c r="M70" s="1"/>
      <c r="N70" s="1"/>
      <c r="O70" s="6"/>
      <c r="P70" s="6"/>
      <c r="Q70" s="3"/>
      <c r="R70" s="3"/>
      <c r="S70" s="6"/>
      <c r="T70" s="6"/>
      <c r="AF70" s="6"/>
    </row>
    <row r="71" spans="2:32" ht="15.95" hidden="1" customHeight="1" x14ac:dyDescent="0.25">
      <c r="B71" s="59" t="s">
        <v>28</v>
      </c>
      <c r="C71" s="74"/>
      <c r="D71" s="74"/>
      <c r="E71" s="68"/>
      <c r="F71" s="62"/>
      <c r="G71" s="69"/>
      <c r="H71" s="70"/>
      <c r="I71" s="75">
        <f t="shared" si="1"/>
        <v>0</v>
      </c>
      <c r="J71" s="76"/>
      <c r="K71" s="68"/>
      <c r="L71" s="1" t="b">
        <f t="shared" si="5"/>
        <v>1</v>
      </c>
      <c r="M71" s="6"/>
      <c r="N71" s="6"/>
      <c r="O71" s="6"/>
      <c r="P71" s="6"/>
      <c r="Q71" s="3"/>
      <c r="R71" s="3"/>
      <c r="S71" s="6"/>
      <c r="T71" s="6"/>
      <c r="AF71" s="6"/>
    </row>
    <row r="72" spans="2:32" ht="15.95" hidden="1" customHeight="1" x14ac:dyDescent="0.25">
      <c r="B72" s="59" t="s">
        <v>28</v>
      </c>
      <c r="C72" s="74"/>
      <c r="D72" s="74"/>
      <c r="E72" s="68"/>
      <c r="F72" s="62"/>
      <c r="G72" s="69"/>
      <c r="H72" s="70"/>
      <c r="I72" s="75">
        <f t="shared" si="1"/>
        <v>0</v>
      </c>
      <c r="J72" s="76"/>
      <c r="K72" s="68"/>
      <c r="L72" s="1" t="b">
        <f t="shared" si="5"/>
        <v>1</v>
      </c>
      <c r="M72" s="6"/>
      <c r="N72" s="6"/>
      <c r="O72" s="6"/>
      <c r="P72" s="6"/>
      <c r="Q72" s="3"/>
      <c r="R72" s="3"/>
      <c r="S72" s="6"/>
      <c r="T72" s="6"/>
      <c r="AF72" s="6"/>
    </row>
    <row r="73" spans="2:32" ht="15.95" hidden="1" customHeight="1" x14ac:dyDescent="0.25">
      <c r="B73" s="59" t="s">
        <v>28</v>
      </c>
      <c r="C73" s="74"/>
      <c r="D73" s="74"/>
      <c r="E73" s="68"/>
      <c r="F73" s="62"/>
      <c r="G73" s="69"/>
      <c r="H73" s="70"/>
      <c r="I73" s="75">
        <f t="shared" si="1"/>
        <v>0</v>
      </c>
      <c r="J73" s="76"/>
      <c r="K73" s="68"/>
      <c r="L73" s="1" t="b">
        <f t="shared" si="5"/>
        <v>1</v>
      </c>
      <c r="M73" s="1"/>
      <c r="N73" s="1"/>
      <c r="O73" s="6"/>
      <c r="P73" s="6"/>
      <c r="Q73" s="3"/>
      <c r="R73" s="3"/>
      <c r="S73" s="6"/>
      <c r="T73" s="6"/>
      <c r="AF73" s="6"/>
    </row>
    <row r="74" spans="2:32" ht="15.95" hidden="1" customHeight="1" x14ac:dyDescent="0.25">
      <c r="B74" s="59" t="s">
        <v>28</v>
      </c>
      <c r="C74" s="74"/>
      <c r="D74" s="74"/>
      <c r="E74" s="68"/>
      <c r="F74" s="62"/>
      <c r="G74" s="69"/>
      <c r="H74" s="70"/>
      <c r="I74" s="75">
        <f t="shared" si="1"/>
        <v>0</v>
      </c>
      <c r="J74" s="76"/>
      <c r="K74" s="68"/>
      <c r="L74" s="1" t="b">
        <f t="shared" si="5"/>
        <v>1</v>
      </c>
      <c r="M74" s="6"/>
      <c r="N74" s="6"/>
      <c r="O74" s="6"/>
      <c r="P74" s="6"/>
      <c r="Q74" s="3"/>
      <c r="R74" s="3"/>
      <c r="S74" s="6"/>
      <c r="T74" s="6"/>
      <c r="AF74" s="6"/>
    </row>
    <row r="75" spans="2:32" ht="15.95" hidden="1" customHeight="1" x14ac:dyDescent="0.25">
      <c r="B75" s="59" t="s">
        <v>28</v>
      </c>
      <c r="C75" s="74"/>
      <c r="D75" s="74"/>
      <c r="E75" s="68"/>
      <c r="F75" s="62"/>
      <c r="G75" s="69"/>
      <c r="H75" s="70"/>
      <c r="I75" s="75">
        <f t="shared" si="1"/>
        <v>0</v>
      </c>
      <c r="J75" s="76"/>
      <c r="K75" s="68"/>
      <c r="L75" s="1" t="b">
        <f t="shared" si="5"/>
        <v>1</v>
      </c>
      <c r="M75" s="6"/>
      <c r="N75" s="6"/>
      <c r="O75" s="6"/>
      <c r="P75" s="6"/>
      <c r="Q75" s="3"/>
      <c r="R75" s="3"/>
      <c r="S75" s="6"/>
      <c r="T75" s="6"/>
      <c r="AF75" s="6"/>
    </row>
    <row r="76" spans="2:32" ht="15.95" hidden="1" customHeight="1" x14ac:dyDescent="0.25">
      <c r="B76" s="59" t="s">
        <v>28</v>
      </c>
      <c r="C76" s="74"/>
      <c r="D76" s="74"/>
      <c r="E76" s="68"/>
      <c r="F76" s="62"/>
      <c r="G76" s="69"/>
      <c r="H76" s="70"/>
      <c r="I76" s="75">
        <f t="shared" si="1"/>
        <v>0</v>
      </c>
      <c r="J76" s="76"/>
      <c r="K76" s="68"/>
      <c r="L76" s="1" t="b">
        <f t="shared" si="5"/>
        <v>1</v>
      </c>
      <c r="M76" s="1"/>
      <c r="N76" s="1"/>
      <c r="O76" s="6"/>
      <c r="P76" s="6"/>
      <c r="Q76" s="3"/>
      <c r="R76" s="3"/>
      <c r="S76" s="6"/>
      <c r="T76" s="6"/>
      <c r="AF76" s="6"/>
    </row>
    <row r="77" spans="2:32" ht="15.95" hidden="1" customHeight="1" x14ac:dyDescent="0.25">
      <c r="B77" s="59" t="s">
        <v>28</v>
      </c>
      <c r="C77" s="74"/>
      <c r="D77" s="74"/>
      <c r="E77" s="68"/>
      <c r="F77" s="62"/>
      <c r="G77" s="69"/>
      <c r="H77" s="70"/>
      <c r="I77" s="75">
        <f t="shared" si="1"/>
        <v>0</v>
      </c>
      <c r="J77" s="76"/>
      <c r="K77" s="68"/>
      <c r="L77" s="1" t="b">
        <f t="shared" si="5"/>
        <v>1</v>
      </c>
      <c r="M77" s="1"/>
      <c r="N77" s="1"/>
      <c r="O77" s="6"/>
      <c r="P77" s="6"/>
      <c r="Q77" s="3"/>
      <c r="R77" s="3"/>
      <c r="S77" s="6"/>
      <c r="T77" s="6"/>
      <c r="AF77" s="6"/>
    </row>
    <row r="78" spans="2:32" ht="15.95" customHeight="1" x14ac:dyDescent="0.25">
      <c r="B78" s="59" t="s">
        <v>30</v>
      </c>
      <c r="C78" s="67" t="s">
        <v>39</v>
      </c>
      <c r="D78" s="77" t="s">
        <v>241</v>
      </c>
      <c r="E78" s="68" t="s">
        <v>50</v>
      </c>
      <c r="F78" s="62">
        <v>1.5</v>
      </c>
      <c r="G78" s="69" t="s">
        <v>54</v>
      </c>
      <c r="H78" s="70">
        <v>14.64</v>
      </c>
      <c r="I78" s="71">
        <f t="shared" ref="I78:I141" si="6">IF(IF(ISBLANK(F78),H78,H78/F78)&gt;0.005,(IF(ISBLANK(F78),H78,H78/F78)),ROUNDUP(IF(ISBLANK(F78),H78,H78/F78),2))</f>
        <v>9.76</v>
      </c>
      <c r="J78" s="78"/>
      <c r="K78" s="79"/>
      <c r="L78" s="1" t="b">
        <f t="shared" si="5"/>
        <v>1</v>
      </c>
      <c r="M78" s="6"/>
      <c r="N78" s="6"/>
      <c r="O78" s="6"/>
      <c r="P78" s="6"/>
      <c r="Q78" s="3"/>
      <c r="R78" s="3"/>
      <c r="S78" s="6"/>
      <c r="T78" s="6"/>
      <c r="AF78" s="6"/>
    </row>
    <row r="79" spans="2:32" ht="15.95" customHeight="1" x14ac:dyDescent="0.25">
      <c r="B79" s="59" t="s">
        <v>30</v>
      </c>
      <c r="C79" s="67" t="s">
        <v>39</v>
      </c>
      <c r="D79" s="60" t="s">
        <v>125</v>
      </c>
      <c r="E79" s="68" t="s">
        <v>50</v>
      </c>
      <c r="F79" s="62">
        <v>2.5</v>
      </c>
      <c r="G79" s="69" t="s">
        <v>54</v>
      </c>
      <c r="H79" s="70">
        <v>14</v>
      </c>
      <c r="I79" s="71">
        <f t="shared" si="6"/>
        <v>5.6</v>
      </c>
      <c r="J79" s="72"/>
      <c r="K79" s="73"/>
      <c r="L79" s="1" t="b">
        <f t="shared" si="5"/>
        <v>1</v>
      </c>
      <c r="M79" s="6"/>
      <c r="N79" s="6"/>
      <c r="O79" s="6"/>
      <c r="P79" s="6"/>
      <c r="Q79" s="3"/>
      <c r="R79" s="3"/>
      <c r="S79" s="6"/>
      <c r="T79" s="6"/>
      <c r="AF79" s="6"/>
    </row>
    <row r="80" spans="2:32" ht="15.95" customHeight="1" x14ac:dyDescent="0.25">
      <c r="B80" s="59" t="s">
        <v>30</v>
      </c>
      <c r="C80" s="67" t="s">
        <v>39</v>
      </c>
      <c r="D80" s="60" t="s">
        <v>242</v>
      </c>
      <c r="E80" s="68" t="s">
        <v>50</v>
      </c>
      <c r="F80" s="62">
        <v>1.7</v>
      </c>
      <c r="G80" s="69" t="s">
        <v>54</v>
      </c>
      <c r="H80" s="70">
        <v>14.18</v>
      </c>
      <c r="I80" s="71">
        <f t="shared" si="6"/>
        <v>8.3411764705882359</v>
      </c>
      <c r="J80" s="72"/>
      <c r="K80" s="73"/>
      <c r="L80" s="1" t="b">
        <f t="shared" si="5"/>
        <v>1</v>
      </c>
      <c r="M80" s="6"/>
      <c r="N80" s="6"/>
      <c r="O80" s="6"/>
      <c r="P80" s="6"/>
      <c r="Q80" s="3"/>
      <c r="R80" s="3"/>
      <c r="S80" s="6"/>
      <c r="T80" s="6"/>
      <c r="AF80" s="6"/>
    </row>
    <row r="81" spans="2:32" ht="15.95" customHeight="1" x14ac:dyDescent="0.25">
      <c r="B81" s="59" t="s">
        <v>30</v>
      </c>
      <c r="C81" s="67" t="s">
        <v>39</v>
      </c>
      <c r="D81" s="77" t="s">
        <v>243</v>
      </c>
      <c r="E81" s="68" t="s">
        <v>50</v>
      </c>
      <c r="F81" s="62">
        <v>1</v>
      </c>
      <c r="G81" s="69" t="s">
        <v>54</v>
      </c>
      <c r="H81" s="70">
        <v>19.190000000000001</v>
      </c>
      <c r="I81" s="71">
        <f t="shared" si="6"/>
        <v>19.190000000000001</v>
      </c>
      <c r="J81" s="72"/>
      <c r="K81" s="73"/>
      <c r="L81" s="1" t="b">
        <f t="shared" si="5"/>
        <v>1</v>
      </c>
      <c r="M81" s="6"/>
      <c r="N81" s="6"/>
      <c r="O81" s="6"/>
      <c r="P81" s="6"/>
      <c r="Q81" s="3"/>
      <c r="R81" s="3"/>
      <c r="S81" s="6"/>
      <c r="T81" s="6"/>
      <c r="AF81" s="6"/>
    </row>
    <row r="82" spans="2:32" ht="15.95" customHeight="1" x14ac:dyDescent="0.25">
      <c r="B82" s="59" t="s">
        <v>30</v>
      </c>
      <c r="C82" s="67" t="s">
        <v>39</v>
      </c>
      <c r="D82" s="77" t="s">
        <v>127</v>
      </c>
      <c r="E82" s="68" t="s">
        <v>50</v>
      </c>
      <c r="F82" s="62">
        <v>1</v>
      </c>
      <c r="G82" s="69" t="s">
        <v>54</v>
      </c>
      <c r="H82" s="70">
        <v>6.3</v>
      </c>
      <c r="I82" s="71">
        <f t="shared" si="6"/>
        <v>6.3</v>
      </c>
      <c r="J82" s="72"/>
      <c r="K82" s="73"/>
      <c r="L82" s="1" t="b">
        <f t="shared" si="5"/>
        <v>1</v>
      </c>
      <c r="M82" s="6"/>
      <c r="N82" s="6"/>
      <c r="O82" s="6"/>
      <c r="P82" s="6"/>
      <c r="Q82" s="3"/>
      <c r="R82" s="3"/>
      <c r="S82" s="6"/>
      <c r="T82" s="6"/>
      <c r="AF82" s="6"/>
    </row>
    <row r="83" spans="2:32" ht="15.95" customHeight="1" x14ac:dyDescent="0.25">
      <c r="B83" s="59" t="s">
        <v>30</v>
      </c>
      <c r="C83" s="67" t="s">
        <v>39</v>
      </c>
      <c r="D83" s="77" t="s">
        <v>349</v>
      </c>
      <c r="E83" s="68" t="s">
        <v>50</v>
      </c>
      <c r="F83" s="62">
        <v>1</v>
      </c>
      <c r="G83" s="69" t="s">
        <v>54</v>
      </c>
      <c r="H83" s="70">
        <v>17.3</v>
      </c>
      <c r="I83" s="71">
        <f t="shared" si="6"/>
        <v>17.3</v>
      </c>
      <c r="J83" s="72"/>
      <c r="K83" s="73"/>
      <c r="L83" s="1" t="b">
        <f t="shared" si="5"/>
        <v>1</v>
      </c>
      <c r="M83" s="1"/>
      <c r="N83" s="1"/>
      <c r="O83" s="6"/>
      <c r="P83" s="6"/>
      <c r="Q83" s="3"/>
      <c r="R83" s="3"/>
      <c r="S83" s="6"/>
      <c r="T83" s="6"/>
      <c r="AF83" s="6"/>
    </row>
    <row r="84" spans="2:32" ht="15.95" customHeight="1" x14ac:dyDescent="0.25">
      <c r="B84" s="59" t="s">
        <v>30</v>
      </c>
      <c r="C84" s="67" t="s">
        <v>39</v>
      </c>
      <c r="D84" s="77" t="s">
        <v>244</v>
      </c>
      <c r="E84" s="68" t="s">
        <v>50</v>
      </c>
      <c r="F84" s="62">
        <v>1</v>
      </c>
      <c r="G84" s="69" t="s">
        <v>54</v>
      </c>
      <c r="H84" s="70">
        <v>3.75</v>
      </c>
      <c r="I84" s="71">
        <f t="shared" si="6"/>
        <v>3.75</v>
      </c>
      <c r="J84" s="72"/>
      <c r="K84" s="73"/>
      <c r="L84" s="1" t="b">
        <f t="shared" si="5"/>
        <v>1</v>
      </c>
      <c r="M84" s="1"/>
      <c r="N84" s="1"/>
      <c r="O84" s="6"/>
      <c r="P84" s="6"/>
      <c r="Q84" s="3"/>
      <c r="R84" s="3"/>
      <c r="S84" s="6"/>
      <c r="T84" s="6"/>
      <c r="AF84" s="6"/>
    </row>
    <row r="85" spans="2:32" ht="15.95" customHeight="1" x14ac:dyDescent="0.25">
      <c r="B85" s="59" t="s">
        <v>30</v>
      </c>
      <c r="C85" s="67" t="s">
        <v>39</v>
      </c>
      <c r="D85" s="60" t="s">
        <v>245</v>
      </c>
      <c r="E85" s="68" t="s">
        <v>50</v>
      </c>
      <c r="F85" s="62">
        <v>2.7</v>
      </c>
      <c r="G85" s="69" t="s">
        <v>54</v>
      </c>
      <c r="H85" s="70">
        <v>14.7</v>
      </c>
      <c r="I85" s="71">
        <f t="shared" si="6"/>
        <v>5.4444444444444438</v>
      </c>
      <c r="J85" s="72"/>
      <c r="K85" s="73"/>
      <c r="L85" s="1" t="b">
        <f t="shared" si="5"/>
        <v>1</v>
      </c>
      <c r="M85" s="1"/>
      <c r="N85" s="1"/>
      <c r="O85" s="6"/>
      <c r="P85" s="6"/>
      <c r="Q85" s="3"/>
      <c r="R85" s="3"/>
      <c r="S85" s="6"/>
      <c r="T85" s="6"/>
      <c r="AF85" s="6"/>
    </row>
    <row r="86" spans="2:32" ht="15.95" customHeight="1" x14ac:dyDescent="0.25">
      <c r="B86" s="59" t="s">
        <v>30</v>
      </c>
      <c r="C86" s="67" t="s">
        <v>39</v>
      </c>
      <c r="D86" s="77" t="s">
        <v>128</v>
      </c>
      <c r="E86" s="68" t="s">
        <v>50</v>
      </c>
      <c r="F86" s="62">
        <v>1</v>
      </c>
      <c r="G86" s="69" t="s">
        <v>54</v>
      </c>
      <c r="H86" s="70">
        <v>18.95</v>
      </c>
      <c r="I86" s="71">
        <f t="shared" si="6"/>
        <v>18.95</v>
      </c>
      <c r="J86" s="72"/>
      <c r="K86" s="73"/>
      <c r="L86" s="1" t="b">
        <f t="shared" si="5"/>
        <v>1</v>
      </c>
      <c r="M86" s="3"/>
      <c r="N86" s="3"/>
      <c r="O86" s="6"/>
      <c r="P86" s="6"/>
      <c r="Q86" s="3"/>
      <c r="R86" s="3"/>
      <c r="S86" s="6"/>
      <c r="T86" s="6"/>
      <c r="AF86" s="6"/>
    </row>
    <row r="87" spans="2:32" ht="15.95" customHeight="1" x14ac:dyDescent="0.25">
      <c r="B87" s="59" t="s">
        <v>30</v>
      </c>
      <c r="C87" s="67" t="s">
        <v>56</v>
      </c>
      <c r="D87" s="60" t="s">
        <v>129</v>
      </c>
      <c r="E87" s="68" t="s">
        <v>50</v>
      </c>
      <c r="F87" s="62">
        <v>10</v>
      </c>
      <c r="G87" s="69" t="s">
        <v>54</v>
      </c>
      <c r="H87" s="70">
        <v>62.05</v>
      </c>
      <c r="I87" s="71">
        <f t="shared" si="6"/>
        <v>6.2050000000000001</v>
      </c>
      <c r="J87" s="72"/>
      <c r="K87" s="73"/>
      <c r="L87" s="1" t="b">
        <f t="shared" si="5"/>
        <v>1</v>
      </c>
      <c r="M87" s="1"/>
      <c r="N87" s="1"/>
      <c r="O87" s="6"/>
      <c r="P87" s="6"/>
      <c r="Q87" s="3"/>
      <c r="R87" s="3"/>
      <c r="S87" s="6"/>
      <c r="T87" s="6"/>
      <c r="AF87" s="6"/>
    </row>
    <row r="88" spans="2:32" ht="15.95" customHeight="1" x14ac:dyDescent="0.25">
      <c r="B88" s="59" t="s">
        <v>30</v>
      </c>
      <c r="C88" s="67" t="s">
        <v>56</v>
      </c>
      <c r="D88" s="60" t="s">
        <v>130</v>
      </c>
      <c r="E88" s="68" t="s">
        <v>100</v>
      </c>
      <c r="F88" s="62">
        <v>1</v>
      </c>
      <c r="G88" s="69" t="s">
        <v>100</v>
      </c>
      <c r="H88" s="70">
        <v>0.04</v>
      </c>
      <c r="I88" s="71">
        <f t="shared" si="6"/>
        <v>0.04</v>
      </c>
      <c r="J88" s="72"/>
      <c r="K88" s="73"/>
      <c r="L88" s="1" t="b">
        <f t="shared" si="5"/>
        <v>1</v>
      </c>
      <c r="M88" s="6"/>
      <c r="N88" s="6"/>
      <c r="O88" s="6"/>
      <c r="P88" s="6"/>
      <c r="Q88" s="3"/>
      <c r="R88" s="3"/>
      <c r="S88" s="6"/>
      <c r="T88" s="6"/>
      <c r="AF88" s="6"/>
    </row>
    <row r="89" spans="2:32" ht="15.95" customHeight="1" x14ac:dyDescent="0.25">
      <c r="B89" s="59" t="s">
        <v>30</v>
      </c>
      <c r="C89" s="67" t="s">
        <v>56</v>
      </c>
      <c r="D89" s="77" t="s">
        <v>131</v>
      </c>
      <c r="E89" s="68" t="s">
        <v>36</v>
      </c>
      <c r="F89" s="62">
        <v>2</v>
      </c>
      <c r="G89" s="69" t="s">
        <v>40</v>
      </c>
      <c r="H89" s="70">
        <v>1.54</v>
      </c>
      <c r="I89" s="71">
        <f t="shared" si="6"/>
        <v>0.77</v>
      </c>
      <c r="J89" s="72"/>
      <c r="K89" s="73"/>
      <c r="L89" s="1" t="b">
        <f t="shared" si="5"/>
        <v>1</v>
      </c>
      <c r="M89" s="6"/>
      <c r="N89" s="6"/>
      <c r="O89" s="6"/>
      <c r="P89" s="6"/>
      <c r="Q89" s="3"/>
      <c r="R89" s="3"/>
      <c r="S89" s="6"/>
      <c r="T89" s="6"/>
      <c r="AF89" s="6"/>
    </row>
    <row r="90" spans="2:32" ht="15.95" customHeight="1" x14ac:dyDescent="0.25">
      <c r="B90" s="59" t="s">
        <v>30</v>
      </c>
      <c r="C90" s="67" t="s">
        <v>56</v>
      </c>
      <c r="D90" s="60" t="s">
        <v>132</v>
      </c>
      <c r="E90" s="68" t="s">
        <v>36</v>
      </c>
      <c r="F90" s="62">
        <v>4</v>
      </c>
      <c r="G90" s="69" t="s">
        <v>40</v>
      </c>
      <c r="H90" s="70">
        <v>11.95</v>
      </c>
      <c r="I90" s="71">
        <f t="shared" si="6"/>
        <v>2.9874999999999998</v>
      </c>
      <c r="J90" s="72"/>
      <c r="K90" s="73"/>
      <c r="L90" s="1" t="b">
        <f t="shared" si="5"/>
        <v>1</v>
      </c>
      <c r="M90" s="1"/>
      <c r="N90" s="1"/>
      <c r="O90" s="6"/>
      <c r="P90" s="6"/>
      <c r="Q90" s="3"/>
      <c r="R90" s="3"/>
      <c r="S90" s="6"/>
      <c r="T90" s="6"/>
      <c r="AF90" s="6"/>
    </row>
    <row r="91" spans="2:32" ht="15.95" customHeight="1" x14ac:dyDescent="0.25">
      <c r="B91" s="59" t="s">
        <v>30</v>
      </c>
      <c r="C91" s="67" t="s">
        <v>56</v>
      </c>
      <c r="D91" s="60" t="s">
        <v>133</v>
      </c>
      <c r="E91" s="68" t="s">
        <v>36</v>
      </c>
      <c r="F91" s="62">
        <v>2</v>
      </c>
      <c r="G91" s="69" t="s">
        <v>40</v>
      </c>
      <c r="H91" s="70">
        <v>1.39</v>
      </c>
      <c r="I91" s="71">
        <f t="shared" si="6"/>
        <v>0.69499999999999995</v>
      </c>
      <c r="J91" s="72"/>
      <c r="K91" s="73"/>
      <c r="L91" s="1" t="b">
        <f t="shared" si="5"/>
        <v>1</v>
      </c>
      <c r="M91" s="1"/>
      <c r="N91" s="1"/>
      <c r="O91" s="6"/>
      <c r="P91" s="6"/>
      <c r="Q91" s="3"/>
      <c r="R91" s="3"/>
      <c r="S91" s="6"/>
      <c r="T91" s="6"/>
      <c r="AF91" s="6"/>
    </row>
    <row r="92" spans="2:32" ht="15.95" customHeight="1" x14ac:dyDescent="0.25">
      <c r="B92" s="59" t="s">
        <v>30</v>
      </c>
      <c r="C92" s="67" t="s">
        <v>56</v>
      </c>
      <c r="D92" s="77" t="s">
        <v>134</v>
      </c>
      <c r="E92" s="68" t="s">
        <v>36</v>
      </c>
      <c r="F92" s="62">
        <v>1</v>
      </c>
      <c r="G92" s="69" t="s">
        <v>40</v>
      </c>
      <c r="H92" s="70">
        <v>2.65</v>
      </c>
      <c r="I92" s="71">
        <f t="shared" si="6"/>
        <v>2.65</v>
      </c>
      <c r="J92" s="72"/>
      <c r="K92" s="73"/>
      <c r="L92" s="1" t="b">
        <f t="shared" si="5"/>
        <v>1</v>
      </c>
      <c r="M92" s="6"/>
      <c r="N92" s="6"/>
      <c r="O92" s="6"/>
      <c r="P92" s="6"/>
      <c r="Q92" s="3"/>
      <c r="R92" s="3"/>
      <c r="S92" s="6"/>
      <c r="T92" s="6"/>
      <c r="AF92" s="6"/>
    </row>
    <row r="93" spans="2:32" ht="15.95" customHeight="1" x14ac:dyDescent="0.25">
      <c r="B93" s="59" t="s">
        <v>30</v>
      </c>
      <c r="C93" s="67" t="s">
        <v>56</v>
      </c>
      <c r="D93" s="60" t="s">
        <v>135</v>
      </c>
      <c r="E93" s="68" t="s">
        <v>100</v>
      </c>
      <c r="F93" s="62">
        <v>1</v>
      </c>
      <c r="G93" s="69" t="s">
        <v>100</v>
      </c>
      <c r="H93" s="70">
        <v>0.13</v>
      </c>
      <c r="I93" s="71">
        <f t="shared" si="6"/>
        <v>0.13</v>
      </c>
      <c r="J93" s="72"/>
      <c r="K93" s="73"/>
      <c r="L93" s="1" t="b">
        <f t="shared" ref="L93:L104" si="7">IF(E91=G91,TRUE,IF(G91="kg",(IF(E91="g",TRUE,IF(E91="ml",IF(G91="litre",TRUE,"Inconsistant Units"),"Inconsistant Units"))),IF(E91="ml",IF(G91="litre",TRUE,"Inconsistant Units"),"Inconsistant Units")))</f>
        <v>1</v>
      </c>
      <c r="M93" s="1"/>
      <c r="N93" s="1"/>
      <c r="O93" s="6"/>
      <c r="P93" s="6"/>
      <c r="Q93" s="3"/>
      <c r="R93" s="3"/>
      <c r="S93" s="6"/>
      <c r="T93" s="6"/>
      <c r="AF93" s="6"/>
    </row>
    <row r="94" spans="2:32" ht="15.95" customHeight="1" x14ac:dyDescent="0.25">
      <c r="B94" s="59" t="s">
        <v>30</v>
      </c>
      <c r="C94" s="67" t="s">
        <v>56</v>
      </c>
      <c r="D94" s="77" t="s">
        <v>246</v>
      </c>
      <c r="E94" s="68" t="s">
        <v>100</v>
      </c>
      <c r="F94" s="62">
        <v>1</v>
      </c>
      <c r="G94" s="69" t="s">
        <v>100</v>
      </c>
      <c r="H94" s="70">
        <v>0.05</v>
      </c>
      <c r="I94" s="71">
        <f t="shared" si="6"/>
        <v>0.05</v>
      </c>
      <c r="J94" s="72"/>
      <c r="K94" s="73"/>
      <c r="L94" s="1" t="b">
        <f t="shared" si="7"/>
        <v>1</v>
      </c>
      <c r="M94" s="1"/>
      <c r="N94" s="1"/>
      <c r="O94" s="6"/>
      <c r="P94" s="6"/>
      <c r="Q94" s="3"/>
      <c r="R94" s="3"/>
      <c r="S94" s="6"/>
      <c r="T94" s="6"/>
      <c r="AF94" s="6"/>
    </row>
    <row r="95" spans="2:32" ht="15.95" customHeight="1" x14ac:dyDescent="0.25">
      <c r="B95" s="59" t="s">
        <v>30</v>
      </c>
      <c r="C95" s="67" t="s">
        <v>117</v>
      </c>
      <c r="D95" s="60" t="s">
        <v>136</v>
      </c>
      <c r="E95" s="68" t="s">
        <v>50</v>
      </c>
      <c r="F95" s="62">
        <v>5</v>
      </c>
      <c r="G95" s="69" t="s">
        <v>54</v>
      </c>
      <c r="H95" s="70">
        <v>17.77</v>
      </c>
      <c r="I95" s="71">
        <f t="shared" si="6"/>
        <v>3.5539999999999998</v>
      </c>
      <c r="J95" s="72"/>
      <c r="K95" s="73"/>
      <c r="L95" s="1" t="b">
        <f t="shared" si="7"/>
        <v>1</v>
      </c>
      <c r="M95" s="1"/>
      <c r="N95" s="1"/>
      <c r="O95" s="6"/>
      <c r="P95" s="6"/>
      <c r="Q95" s="3"/>
      <c r="R95" s="3"/>
      <c r="S95" s="6"/>
      <c r="T95" s="6"/>
      <c r="AF95" s="6"/>
    </row>
    <row r="96" spans="2:32" ht="15.95" customHeight="1" x14ac:dyDescent="0.25">
      <c r="B96" s="59" t="s">
        <v>30</v>
      </c>
      <c r="C96" s="67" t="s">
        <v>117</v>
      </c>
      <c r="D96" s="60" t="s">
        <v>247</v>
      </c>
      <c r="E96" s="68" t="s">
        <v>50</v>
      </c>
      <c r="F96" s="62">
        <v>5</v>
      </c>
      <c r="G96" s="69" t="s">
        <v>54</v>
      </c>
      <c r="H96" s="70">
        <v>17.12</v>
      </c>
      <c r="I96" s="71">
        <f t="shared" si="6"/>
        <v>3.4240000000000004</v>
      </c>
      <c r="J96" s="72"/>
      <c r="K96" s="73"/>
      <c r="L96" s="1" t="b">
        <f t="shared" si="7"/>
        <v>1</v>
      </c>
      <c r="M96" s="1"/>
      <c r="N96" s="1"/>
      <c r="O96" s="6"/>
      <c r="P96" s="6"/>
      <c r="Q96" s="3"/>
      <c r="R96" s="3"/>
      <c r="S96" s="6"/>
      <c r="T96" s="6"/>
      <c r="AF96" s="6"/>
    </row>
    <row r="97" spans="2:32" ht="15.95" customHeight="1" x14ac:dyDescent="0.25">
      <c r="B97" s="59" t="s">
        <v>30</v>
      </c>
      <c r="C97" s="67" t="s">
        <v>117</v>
      </c>
      <c r="D97" s="60" t="s">
        <v>248</v>
      </c>
      <c r="E97" s="68" t="s">
        <v>50</v>
      </c>
      <c r="F97" s="62">
        <v>1</v>
      </c>
      <c r="G97" s="69" t="s">
        <v>54</v>
      </c>
      <c r="H97" s="70">
        <v>10.9</v>
      </c>
      <c r="I97" s="71">
        <f t="shared" si="6"/>
        <v>10.9</v>
      </c>
      <c r="J97" s="72"/>
      <c r="K97" s="73"/>
      <c r="L97" s="1" t="b">
        <f t="shared" si="7"/>
        <v>1</v>
      </c>
      <c r="M97" s="6"/>
      <c r="N97" s="6"/>
      <c r="O97" s="6"/>
      <c r="P97" s="6"/>
      <c r="Q97" s="3"/>
      <c r="R97" s="3"/>
      <c r="S97" s="6"/>
      <c r="T97" s="6"/>
      <c r="AF97" s="6"/>
    </row>
    <row r="98" spans="2:32" ht="15.95" customHeight="1" x14ac:dyDescent="0.25">
      <c r="B98" s="59" t="s">
        <v>30</v>
      </c>
      <c r="C98" s="67" t="s">
        <v>117</v>
      </c>
      <c r="D98" s="60" t="s">
        <v>249</v>
      </c>
      <c r="E98" s="68" t="s">
        <v>100</v>
      </c>
      <c r="F98" s="62">
        <v>1</v>
      </c>
      <c r="G98" s="69" t="s">
        <v>100</v>
      </c>
      <c r="H98" s="70">
        <v>1.18</v>
      </c>
      <c r="I98" s="71">
        <f t="shared" si="6"/>
        <v>1.18</v>
      </c>
      <c r="J98" s="72"/>
      <c r="K98" s="73"/>
      <c r="L98" s="1" t="b">
        <f t="shared" si="7"/>
        <v>1</v>
      </c>
      <c r="M98" s="6"/>
      <c r="N98" s="6"/>
      <c r="O98" s="6"/>
      <c r="P98" s="6"/>
      <c r="Q98" s="3"/>
      <c r="R98" s="3"/>
      <c r="S98" s="6"/>
      <c r="T98" s="6"/>
      <c r="AF98" s="6"/>
    </row>
    <row r="99" spans="2:32" ht="15.95" customHeight="1" x14ac:dyDescent="0.25">
      <c r="B99" s="59" t="s">
        <v>30</v>
      </c>
      <c r="C99" s="67" t="s">
        <v>117</v>
      </c>
      <c r="D99" s="60" t="s">
        <v>250</v>
      </c>
      <c r="E99" s="68" t="s">
        <v>100</v>
      </c>
      <c r="F99" s="62">
        <v>1</v>
      </c>
      <c r="G99" s="69" t="s">
        <v>100</v>
      </c>
      <c r="H99" s="70">
        <v>1.18</v>
      </c>
      <c r="I99" s="71">
        <f t="shared" si="6"/>
        <v>1.18</v>
      </c>
      <c r="J99" s="72"/>
      <c r="K99" s="73"/>
      <c r="L99" s="1" t="b">
        <f t="shared" si="7"/>
        <v>1</v>
      </c>
      <c r="M99" s="6"/>
      <c r="N99" s="6"/>
      <c r="O99" s="6"/>
      <c r="P99" s="6"/>
      <c r="Q99" s="3"/>
      <c r="R99" s="3"/>
      <c r="S99" s="6"/>
      <c r="T99" s="6"/>
      <c r="AF99" s="6"/>
    </row>
    <row r="100" spans="2:32" ht="15.95" customHeight="1" x14ac:dyDescent="0.25">
      <c r="B100" s="59" t="s">
        <v>30</v>
      </c>
      <c r="C100" s="67" t="s">
        <v>117</v>
      </c>
      <c r="D100" s="60" t="s">
        <v>251</v>
      </c>
      <c r="E100" s="68" t="s">
        <v>100</v>
      </c>
      <c r="F100" s="62">
        <v>1</v>
      </c>
      <c r="G100" s="69" t="s">
        <v>100</v>
      </c>
      <c r="H100" s="70">
        <v>1.18</v>
      </c>
      <c r="I100" s="71">
        <f t="shared" si="6"/>
        <v>1.18</v>
      </c>
      <c r="J100" s="72"/>
      <c r="K100" s="73"/>
      <c r="L100" s="1" t="b">
        <f t="shared" si="7"/>
        <v>1</v>
      </c>
      <c r="M100" s="6"/>
      <c r="N100" s="6"/>
      <c r="O100" s="6"/>
      <c r="P100" s="6"/>
      <c r="Q100" s="3"/>
      <c r="R100" s="3"/>
      <c r="S100" s="6"/>
      <c r="T100" s="6"/>
      <c r="AF100" s="6"/>
    </row>
    <row r="101" spans="2:32" ht="15.95" customHeight="1" x14ac:dyDescent="0.25">
      <c r="B101" s="59" t="s">
        <v>30</v>
      </c>
      <c r="C101" s="67" t="s">
        <v>117</v>
      </c>
      <c r="D101" s="60" t="s">
        <v>252</v>
      </c>
      <c r="E101" s="68" t="s">
        <v>36</v>
      </c>
      <c r="F101" s="62">
        <v>1</v>
      </c>
      <c r="G101" s="69" t="s">
        <v>40</v>
      </c>
      <c r="H101" s="70">
        <v>1.36</v>
      </c>
      <c r="I101" s="71">
        <f t="shared" si="6"/>
        <v>1.36</v>
      </c>
      <c r="J101" s="72"/>
      <c r="K101" s="73"/>
      <c r="L101" s="1" t="b">
        <f t="shared" si="7"/>
        <v>1</v>
      </c>
      <c r="M101" s="6"/>
      <c r="N101" s="6"/>
      <c r="O101" s="6"/>
      <c r="P101" s="6"/>
      <c r="Q101" s="3"/>
      <c r="R101" s="3"/>
      <c r="S101" s="6"/>
      <c r="T101" s="6"/>
      <c r="AF101" s="6"/>
    </row>
    <row r="102" spans="2:32" ht="15.95" customHeight="1" x14ac:dyDescent="0.25">
      <c r="B102" s="59" t="s">
        <v>30</v>
      </c>
      <c r="C102" s="67" t="s">
        <v>254</v>
      </c>
      <c r="D102" s="60" t="s">
        <v>253</v>
      </c>
      <c r="E102" s="68" t="s">
        <v>50</v>
      </c>
      <c r="F102" s="62">
        <v>0.35</v>
      </c>
      <c r="G102" s="69" t="s">
        <v>54</v>
      </c>
      <c r="H102" s="70">
        <v>1.55</v>
      </c>
      <c r="I102" s="71">
        <f t="shared" si="6"/>
        <v>4.4285714285714288</v>
      </c>
      <c r="J102" s="72"/>
      <c r="K102" s="73"/>
      <c r="L102" s="1" t="b">
        <f t="shared" si="7"/>
        <v>1</v>
      </c>
      <c r="M102" s="6"/>
      <c r="N102" s="6"/>
      <c r="O102" s="6"/>
      <c r="P102" s="6"/>
      <c r="Q102" s="3"/>
      <c r="R102" s="3"/>
      <c r="S102" s="6"/>
      <c r="T102" s="6"/>
      <c r="AF102" s="6"/>
    </row>
    <row r="103" spans="2:32" ht="15.95" customHeight="1" x14ac:dyDescent="0.25">
      <c r="B103" s="59" t="s">
        <v>30</v>
      </c>
      <c r="C103" s="74"/>
      <c r="D103" s="74"/>
      <c r="E103" s="68"/>
      <c r="F103" s="62"/>
      <c r="G103" s="69"/>
      <c r="H103" s="70"/>
      <c r="I103" s="75">
        <f t="shared" si="6"/>
        <v>0</v>
      </c>
      <c r="J103" s="76"/>
      <c r="K103" s="68"/>
      <c r="L103" s="1" t="b">
        <f t="shared" si="7"/>
        <v>1</v>
      </c>
      <c r="M103" s="6"/>
      <c r="N103" s="6"/>
      <c r="O103" s="6"/>
      <c r="P103" s="6"/>
      <c r="Q103" s="3"/>
      <c r="R103" s="3"/>
      <c r="S103" s="6"/>
      <c r="T103" s="6"/>
      <c r="AF103" s="6"/>
    </row>
    <row r="104" spans="2:32" ht="15.95" hidden="1" customHeight="1" x14ac:dyDescent="0.25">
      <c r="B104" s="59" t="s">
        <v>30</v>
      </c>
      <c r="C104" s="74"/>
      <c r="D104" s="74"/>
      <c r="E104" s="68"/>
      <c r="F104" s="62"/>
      <c r="G104" s="69"/>
      <c r="H104" s="70"/>
      <c r="I104" s="75">
        <f t="shared" si="6"/>
        <v>0</v>
      </c>
      <c r="J104" s="76"/>
      <c r="K104" s="68"/>
      <c r="L104" s="1" t="b">
        <f t="shared" si="7"/>
        <v>1</v>
      </c>
      <c r="M104" s="6"/>
      <c r="N104" s="6"/>
      <c r="O104" s="6"/>
      <c r="P104" s="6"/>
      <c r="Q104" s="3"/>
      <c r="R104" s="3"/>
      <c r="S104" s="6"/>
      <c r="T104" s="6"/>
      <c r="AF104" s="6"/>
    </row>
    <row r="105" spans="2:32" ht="15.95" hidden="1" customHeight="1" x14ac:dyDescent="0.25">
      <c r="B105" s="59" t="s">
        <v>30</v>
      </c>
      <c r="C105" s="74"/>
      <c r="D105" s="74"/>
      <c r="E105" s="68"/>
      <c r="F105" s="62"/>
      <c r="G105" s="69"/>
      <c r="H105" s="70"/>
      <c r="I105" s="75">
        <f t="shared" si="6"/>
        <v>0</v>
      </c>
      <c r="J105" s="76"/>
      <c r="K105" s="68"/>
      <c r="L105" s="1" t="b">
        <f t="shared" ref="L105:L140" si="8">IF(E104=G104,TRUE,IF(G104="kg",(IF(E104="g",TRUE,IF(E104="ml",IF(G104="litre",TRUE,"Inconsistant Units"),"Inconsistant Units"))),IF(E104="ml",IF(G104="litre",TRUE,"Inconsistant Units"),"Inconsistant Units")))</f>
        <v>1</v>
      </c>
      <c r="M105" s="6"/>
      <c r="N105" s="6"/>
      <c r="O105" s="6"/>
      <c r="P105" s="6"/>
      <c r="Q105" s="3"/>
      <c r="R105" s="3"/>
      <c r="S105" s="6"/>
      <c r="T105" s="6"/>
      <c r="AF105" s="6"/>
    </row>
    <row r="106" spans="2:32" ht="15.95" hidden="1" customHeight="1" x14ac:dyDescent="0.25">
      <c r="B106" s="59" t="s">
        <v>30</v>
      </c>
      <c r="C106" s="74"/>
      <c r="D106" s="74"/>
      <c r="E106" s="68"/>
      <c r="F106" s="62"/>
      <c r="G106" s="69"/>
      <c r="H106" s="70"/>
      <c r="I106" s="75">
        <f t="shared" si="6"/>
        <v>0</v>
      </c>
      <c r="J106" s="76"/>
      <c r="K106" s="68"/>
      <c r="L106" s="1" t="b">
        <f t="shared" si="8"/>
        <v>1</v>
      </c>
      <c r="M106" s="6"/>
      <c r="N106" s="6"/>
      <c r="O106" s="6"/>
      <c r="P106" s="6"/>
      <c r="Q106" s="3"/>
      <c r="R106" s="3"/>
      <c r="S106" s="6"/>
      <c r="T106" s="6"/>
      <c r="AF106" s="6"/>
    </row>
    <row r="107" spans="2:32" ht="15.95" hidden="1" customHeight="1" x14ac:dyDescent="0.25">
      <c r="B107" s="59" t="s">
        <v>30</v>
      </c>
      <c r="C107" s="74"/>
      <c r="D107" s="74"/>
      <c r="E107" s="68"/>
      <c r="F107" s="62"/>
      <c r="G107" s="69"/>
      <c r="H107" s="70"/>
      <c r="I107" s="75">
        <f t="shared" si="6"/>
        <v>0</v>
      </c>
      <c r="J107" s="76"/>
      <c r="K107" s="68"/>
      <c r="L107" s="1" t="b">
        <f t="shared" si="8"/>
        <v>1</v>
      </c>
      <c r="M107" s="6"/>
      <c r="N107" s="6"/>
      <c r="O107" s="6"/>
      <c r="P107" s="6"/>
      <c r="Q107" s="3"/>
      <c r="R107" s="3"/>
      <c r="S107" s="6"/>
      <c r="T107" s="6"/>
      <c r="AF107" s="6"/>
    </row>
    <row r="108" spans="2:32" ht="15.95" hidden="1" customHeight="1" x14ac:dyDescent="0.25">
      <c r="B108" s="59" t="s">
        <v>30</v>
      </c>
      <c r="C108" s="74"/>
      <c r="D108" s="74"/>
      <c r="E108" s="68"/>
      <c r="F108" s="62"/>
      <c r="G108" s="69"/>
      <c r="H108" s="70"/>
      <c r="I108" s="75">
        <f t="shared" si="6"/>
        <v>0</v>
      </c>
      <c r="J108" s="76"/>
      <c r="K108" s="68"/>
      <c r="L108" s="1" t="b">
        <f t="shared" si="8"/>
        <v>1</v>
      </c>
      <c r="M108" s="6"/>
      <c r="N108" s="6"/>
      <c r="O108" s="6"/>
      <c r="P108" s="6"/>
      <c r="Q108" s="3"/>
      <c r="R108" s="3"/>
      <c r="S108" s="6"/>
      <c r="T108" s="6"/>
      <c r="AF108" s="6"/>
    </row>
    <row r="109" spans="2:32" ht="15.95" hidden="1" customHeight="1" x14ac:dyDescent="0.25">
      <c r="B109" s="59" t="s">
        <v>30</v>
      </c>
      <c r="C109" s="74"/>
      <c r="D109" s="74"/>
      <c r="E109" s="68"/>
      <c r="F109" s="62"/>
      <c r="G109" s="69"/>
      <c r="H109" s="70"/>
      <c r="I109" s="75">
        <f t="shared" si="6"/>
        <v>0</v>
      </c>
      <c r="J109" s="76"/>
      <c r="K109" s="68"/>
      <c r="L109" s="1" t="b">
        <f t="shared" si="8"/>
        <v>1</v>
      </c>
      <c r="M109" s="6"/>
      <c r="N109" s="6"/>
      <c r="O109" s="6"/>
      <c r="P109" s="6"/>
      <c r="Q109" s="3"/>
      <c r="R109" s="3"/>
      <c r="S109" s="6"/>
      <c r="T109" s="6"/>
      <c r="AF109" s="6"/>
    </row>
    <row r="110" spans="2:32" ht="15.95" hidden="1" customHeight="1" x14ac:dyDescent="0.25">
      <c r="B110" s="59" t="s">
        <v>30</v>
      </c>
      <c r="C110" s="74"/>
      <c r="D110" s="74"/>
      <c r="E110" s="68"/>
      <c r="F110" s="62"/>
      <c r="G110" s="69"/>
      <c r="H110" s="70"/>
      <c r="I110" s="75">
        <f t="shared" si="6"/>
        <v>0</v>
      </c>
      <c r="J110" s="76"/>
      <c r="K110" s="68"/>
      <c r="L110" s="1" t="b">
        <f t="shared" si="8"/>
        <v>1</v>
      </c>
      <c r="M110" s="6"/>
      <c r="N110" s="6"/>
      <c r="O110" s="6"/>
      <c r="P110" s="6"/>
      <c r="Q110" s="3"/>
      <c r="R110" s="3"/>
      <c r="S110" s="6"/>
      <c r="T110" s="6"/>
      <c r="AF110" s="6"/>
    </row>
    <row r="111" spans="2:32" ht="15.95" hidden="1" customHeight="1" x14ac:dyDescent="0.25">
      <c r="B111" s="59" t="s">
        <v>30</v>
      </c>
      <c r="C111" s="74"/>
      <c r="D111" s="74"/>
      <c r="E111" s="68"/>
      <c r="F111" s="62"/>
      <c r="G111" s="69"/>
      <c r="H111" s="70"/>
      <c r="I111" s="75">
        <f t="shared" si="6"/>
        <v>0</v>
      </c>
      <c r="J111" s="76"/>
      <c r="K111" s="68"/>
      <c r="L111" s="1" t="b">
        <f t="shared" si="8"/>
        <v>1</v>
      </c>
      <c r="M111" s="6"/>
      <c r="N111" s="6"/>
      <c r="O111" s="6"/>
      <c r="P111" s="6"/>
      <c r="Q111" s="3"/>
      <c r="R111" s="3"/>
      <c r="S111" s="6"/>
      <c r="T111" s="6"/>
      <c r="AF111" s="6"/>
    </row>
    <row r="112" spans="2:32" ht="15.95" hidden="1" customHeight="1" x14ac:dyDescent="0.25">
      <c r="B112" s="59" t="s">
        <v>30</v>
      </c>
      <c r="C112" s="74"/>
      <c r="D112" s="74"/>
      <c r="E112" s="68"/>
      <c r="F112" s="62"/>
      <c r="G112" s="69"/>
      <c r="H112" s="70"/>
      <c r="I112" s="75">
        <f t="shared" si="6"/>
        <v>0</v>
      </c>
      <c r="J112" s="76"/>
      <c r="K112" s="68"/>
      <c r="L112" s="1" t="b">
        <f t="shared" si="8"/>
        <v>1</v>
      </c>
      <c r="M112" s="6"/>
      <c r="N112" s="6"/>
      <c r="O112" s="6"/>
      <c r="P112" s="6"/>
      <c r="Q112" s="3"/>
      <c r="R112" s="3"/>
      <c r="S112" s="6"/>
      <c r="T112" s="6"/>
      <c r="AF112" s="6"/>
    </row>
    <row r="113" spans="2:32" ht="15.95" hidden="1" customHeight="1" x14ac:dyDescent="0.25">
      <c r="B113" s="59" t="s">
        <v>30</v>
      </c>
      <c r="C113" s="74"/>
      <c r="D113" s="74"/>
      <c r="E113" s="68"/>
      <c r="F113" s="62"/>
      <c r="G113" s="69"/>
      <c r="H113" s="70"/>
      <c r="I113" s="75">
        <f t="shared" si="6"/>
        <v>0</v>
      </c>
      <c r="J113" s="76"/>
      <c r="K113" s="68"/>
      <c r="L113" s="1" t="b">
        <f t="shared" si="8"/>
        <v>1</v>
      </c>
      <c r="M113" s="6"/>
      <c r="N113" s="6"/>
      <c r="O113" s="6"/>
      <c r="P113" s="6"/>
      <c r="Q113" s="3"/>
      <c r="R113" s="3"/>
      <c r="S113" s="6"/>
      <c r="T113" s="6"/>
      <c r="AF113" s="6"/>
    </row>
    <row r="114" spans="2:32" ht="15.95" hidden="1" customHeight="1" x14ac:dyDescent="0.25">
      <c r="B114" s="59" t="s">
        <v>30</v>
      </c>
      <c r="C114" s="74"/>
      <c r="D114" s="74"/>
      <c r="E114" s="68"/>
      <c r="F114" s="62"/>
      <c r="G114" s="69"/>
      <c r="H114" s="70"/>
      <c r="I114" s="75">
        <f t="shared" si="6"/>
        <v>0</v>
      </c>
      <c r="J114" s="76"/>
      <c r="K114" s="68"/>
      <c r="L114" s="1" t="b">
        <f t="shared" si="8"/>
        <v>1</v>
      </c>
      <c r="M114" s="6"/>
      <c r="N114" s="6"/>
      <c r="O114" s="6"/>
      <c r="P114" s="6"/>
      <c r="Q114" s="3"/>
      <c r="R114" s="3"/>
      <c r="S114" s="6"/>
      <c r="T114" s="6"/>
      <c r="AF114" s="6"/>
    </row>
    <row r="115" spans="2:32" ht="15.95" hidden="1" customHeight="1" x14ac:dyDescent="0.25">
      <c r="B115" s="59" t="s">
        <v>30</v>
      </c>
      <c r="C115" s="74"/>
      <c r="D115" s="74"/>
      <c r="E115" s="68"/>
      <c r="F115" s="62"/>
      <c r="G115" s="69"/>
      <c r="H115" s="70"/>
      <c r="I115" s="75">
        <f t="shared" si="6"/>
        <v>0</v>
      </c>
      <c r="J115" s="76"/>
      <c r="K115" s="68"/>
      <c r="L115" s="1" t="b">
        <f t="shared" si="8"/>
        <v>1</v>
      </c>
      <c r="M115" s="6"/>
      <c r="N115" s="6"/>
      <c r="O115" s="6"/>
      <c r="P115" s="6"/>
      <c r="Q115" s="3"/>
      <c r="R115" s="3"/>
      <c r="S115" s="6"/>
      <c r="T115" s="6"/>
      <c r="AF115" s="6"/>
    </row>
    <row r="116" spans="2:32" ht="15.95" hidden="1" customHeight="1" x14ac:dyDescent="0.25">
      <c r="B116" s="59" t="s">
        <v>30</v>
      </c>
      <c r="C116" s="74"/>
      <c r="D116" s="74"/>
      <c r="E116" s="68"/>
      <c r="F116" s="62"/>
      <c r="G116" s="69"/>
      <c r="H116" s="70"/>
      <c r="I116" s="75">
        <f t="shared" si="6"/>
        <v>0</v>
      </c>
      <c r="J116" s="76"/>
      <c r="K116" s="68"/>
      <c r="L116" s="1" t="b">
        <f t="shared" si="8"/>
        <v>1</v>
      </c>
      <c r="M116" s="6"/>
      <c r="N116" s="6"/>
      <c r="O116" s="6"/>
      <c r="P116" s="6"/>
      <c r="Q116" s="3"/>
      <c r="R116" s="3"/>
      <c r="S116" s="6"/>
      <c r="T116" s="6"/>
      <c r="AF116" s="6"/>
    </row>
    <row r="117" spans="2:32" ht="15.95" hidden="1" customHeight="1" x14ac:dyDescent="0.25">
      <c r="B117" s="59" t="s">
        <v>30</v>
      </c>
      <c r="C117" s="74"/>
      <c r="D117" s="74"/>
      <c r="E117" s="68"/>
      <c r="F117" s="62"/>
      <c r="G117" s="69"/>
      <c r="H117" s="70"/>
      <c r="I117" s="75">
        <f t="shared" si="6"/>
        <v>0</v>
      </c>
      <c r="J117" s="76"/>
      <c r="K117" s="68"/>
      <c r="L117" s="1" t="b">
        <f t="shared" si="8"/>
        <v>1</v>
      </c>
      <c r="M117" s="6"/>
      <c r="N117" s="6"/>
      <c r="O117" s="6"/>
      <c r="P117" s="6"/>
      <c r="Q117" s="3"/>
      <c r="R117" s="3"/>
      <c r="S117" s="6"/>
      <c r="T117" s="6"/>
      <c r="AF117" s="6"/>
    </row>
    <row r="118" spans="2:32" ht="15.95" hidden="1" customHeight="1" x14ac:dyDescent="0.25">
      <c r="B118" s="59" t="s">
        <v>30</v>
      </c>
      <c r="C118" s="74"/>
      <c r="D118" s="74"/>
      <c r="E118" s="68"/>
      <c r="F118" s="62"/>
      <c r="G118" s="69"/>
      <c r="H118" s="70"/>
      <c r="I118" s="75">
        <f t="shared" si="6"/>
        <v>0</v>
      </c>
      <c r="J118" s="76"/>
      <c r="K118" s="68"/>
      <c r="L118" s="1" t="b">
        <f t="shared" si="8"/>
        <v>1</v>
      </c>
      <c r="M118" s="6"/>
      <c r="N118" s="6"/>
      <c r="O118" s="6"/>
      <c r="P118" s="6"/>
      <c r="Q118" s="3"/>
      <c r="R118" s="3"/>
      <c r="S118" s="6"/>
      <c r="T118" s="6"/>
      <c r="AF118" s="6"/>
    </row>
    <row r="119" spans="2:32" ht="15.95" hidden="1" customHeight="1" x14ac:dyDescent="0.25">
      <c r="B119" s="59" t="s">
        <v>30</v>
      </c>
      <c r="C119" s="74"/>
      <c r="D119" s="74"/>
      <c r="E119" s="68"/>
      <c r="F119" s="62"/>
      <c r="G119" s="69"/>
      <c r="H119" s="70"/>
      <c r="I119" s="75">
        <f t="shared" si="6"/>
        <v>0</v>
      </c>
      <c r="J119" s="76"/>
      <c r="K119" s="68"/>
      <c r="L119" s="1" t="b">
        <f t="shared" si="8"/>
        <v>1</v>
      </c>
      <c r="M119" s="6"/>
      <c r="N119" s="6"/>
      <c r="O119" s="6"/>
      <c r="P119" s="6"/>
      <c r="Q119" s="3"/>
      <c r="R119" s="3"/>
      <c r="S119" s="6"/>
      <c r="T119" s="6"/>
      <c r="AF119" s="6"/>
    </row>
    <row r="120" spans="2:32" ht="15.95" hidden="1" customHeight="1" x14ac:dyDescent="0.25">
      <c r="B120" s="59" t="s">
        <v>30</v>
      </c>
      <c r="C120" s="74"/>
      <c r="D120" s="74"/>
      <c r="E120" s="68"/>
      <c r="F120" s="62"/>
      <c r="G120" s="69"/>
      <c r="H120" s="70"/>
      <c r="I120" s="75">
        <f t="shared" si="6"/>
        <v>0</v>
      </c>
      <c r="J120" s="76"/>
      <c r="K120" s="68"/>
      <c r="L120" s="1" t="b">
        <f t="shared" si="8"/>
        <v>1</v>
      </c>
      <c r="M120" s="6"/>
      <c r="N120" s="6"/>
      <c r="O120" s="6"/>
      <c r="P120" s="6"/>
      <c r="Q120" s="3"/>
      <c r="R120" s="3"/>
      <c r="S120" s="6"/>
      <c r="T120" s="6"/>
      <c r="AF120" s="6"/>
    </row>
    <row r="121" spans="2:32" ht="15.95" hidden="1" customHeight="1" x14ac:dyDescent="0.25">
      <c r="B121" s="59" t="s">
        <v>30</v>
      </c>
      <c r="C121" s="74"/>
      <c r="D121" s="74"/>
      <c r="E121" s="68"/>
      <c r="F121" s="62"/>
      <c r="G121" s="69"/>
      <c r="H121" s="70"/>
      <c r="I121" s="75">
        <f t="shared" si="6"/>
        <v>0</v>
      </c>
      <c r="J121" s="76"/>
      <c r="K121" s="68"/>
      <c r="L121" s="1" t="b">
        <f t="shared" si="8"/>
        <v>1</v>
      </c>
      <c r="M121" s="6"/>
      <c r="N121" s="6"/>
      <c r="O121" s="6"/>
      <c r="P121" s="6"/>
      <c r="Q121" s="3"/>
      <c r="R121" s="3"/>
      <c r="S121" s="6"/>
      <c r="T121" s="6"/>
      <c r="AF121" s="6"/>
    </row>
    <row r="122" spans="2:32" ht="15.95" hidden="1" customHeight="1" x14ac:dyDescent="0.25">
      <c r="B122" s="59" t="s">
        <v>30</v>
      </c>
      <c r="C122" s="74"/>
      <c r="D122" s="74"/>
      <c r="E122" s="68"/>
      <c r="F122" s="62"/>
      <c r="G122" s="69"/>
      <c r="H122" s="70"/>
      <c r="I122" s="75">
        <f t="shared" si="6"/>
        <v>0</v>
      </c>
      <c r="J122" s="76"/>
      <c r="K122" s="68"/>
      <c r="L122" s="1" t="b">
        <f t="shared" si="8"/>
        <v>1</v>
      </c>
      <c r="M122" s="6"/>
      <c r="N122" s="6"/>
      <c r="O122" s="6"/>
      <c r="P122" s="6"/>
      <c r="Q122" s="3"/>
      <c r="R122" s="3"/>
      <c r="S122" s="6"/>
      <c r="T122" s="6"/>
      <c r="AF122" s="6"/>
    </row>
    <row r="123" spans="2:32" ht="15.95" hidden="1" customHeight="1" x14ac:dyDescent="0.25">
      <c r="B123" s="59" t="s">
        <v>30</v>
      </c>
      <c r="C123" s="74"/>
      <c r="D123" s="74"/>
      <c r="E123" s="68"/>
      <c r="F123" s="62"/>
      <c r="G123" s="69"/>
      <c r="H123" s="70"/>
      <c r="I123" s="75">
        <f t="shared" si="6"/>
        <v>0</v>
      </c>
      <c r="J123" s="76"/>
      <c r="K123" s="68"/>
      <c r="L123" s="1" t="b">
        <f t="shared" si="8"/>
        <v>1</v>
      </c>
      <c r="M123" s="6"/>
      <c r="N123" s="6"/>
      <c r="O123" s="6"/>
      <c r="P123" s="6"/>
      <c r="Q123" s="3"/>
      <c r="R123" s="3"/>
      <c r="S123" s="6"/>
      <c r="T123" s="6"/>
      <c r="AF123" s="6"/>
    </row>
    <row r="124" spans="2:32" ht="15.95" hidden="1" customHeight="1" x14ac:dyDescent="0.25">
      <c r="B124" s="59" t="s">
        <v>30</v>
      </c>
      <c r="C124" s="74"/>
      <c r="D124" s="74"/>
      <c r="E124" s="68"/>
      <c r="F124" s="62"/>
      <c r="G124" s="69"/>
      <c r="H124" s="70"/>
      <c r="I124" s="75">
        <f t="shared" si="6"/>
        <v>0</v>
      </c>
      <c r="J124" s="76"/>
      <c r="K124" s="68"/>
      <c r="L124" s="1" t="b">
        <f t="shared" si="8"/>
        <v>1</v>
      </c>
      <c r="M124" s="6"/>
      <c r="N124" s="6"/>
      <c r="O124" s="6"/>
      <c r="P124" s="6"/>
      <c r="Q124" s="3"/>
      <c r="R124" s="3"/>
      <c r="S124" s="6"/>
      <c r="T124" s="6"/>
      <c r="AF124" s="6"/>
    </row>
    <row r="125" spans="2:32" ht="15.95" hidden="1" customHeight="1" x14ac:dyDescent="0.25">
      <c r="B125" s="59" t="s">
        <v>30</v>
      </c>
      <c r="C125" s="74"/>
      <c r="D125" s="74"/>
      <c r="E125" s="68"/>
      <c r="F125" s="62"/>
      <c r="G125" s="69"/>
      <c r="H125" s="70"/>
      <c r="I125" s="75">
        <f t="shared" si="6"/>
        <v>0</v>
      </c>
      <c r="J125" s="76"/>
      <c r="K125" s="68"/>
      <c r="L125" s="1" t="b">
        <f t="shared" si="8"/>
        <v>1</v>
      </c>
      <c r="M125" s="6"/>
      <c r="N125" s="6"/>
      <c r="O125" s="6"/>
      <c r="P125" s="6"/>
      <c r="Q125" s="3"/>
      <c r="R125" s="3"/>
      <c r="S125" s="6"/>
      <c r="T125" s="6"/>
      <c r="AF125" s="6"/>
    </row>
    <row r="126" spans="2:32" ht="15.95" hidden="1" customHeight="1" x14ac:dyDescent="0.25">
      <c r="B126" s="59" t="s">
        <v>30</v>
      </c>
      <c r="C126" s="74"/>
      <c r="D126" s="74"/>
      <c r="E126" s="68"/>
      <c r="F126" s="62"/>
      <c r="G126" s="69"/>
      <c r="H126" s="70"/>
      <c r="I126" s="75">
        <f t="shared" si="6"/>
        <v>0</v>
      </c>
      <c r="J126" s="76"/>
      <c r="K126" s="68"/>
      <c r="L126" s="1" t="b">
        <f t="shared" si="8"/>
        <v>1</v>
      </c>
      <c r="M126" s="6"/>
      <c r="N126" s="6"/>
      <c r="O126" s="6"/>
      <c r="P126" s="6"/>
      <c r="Q126" s="3"/>
      <c r="R126" s="3"/>
      <c r="S126" s="6"/>
      <c r="T126" s="6"/>
      <c r="AF126" s="6"/>
    </row>
    <row r="127" spans="2:32" ht="15.95" hidden="1" customHeight="1" x14ac:dyDescent="0.25">
      <c r="B127" s="59" t="s">
        <v>30</v>
      </c>
      <c r="C127" s="74"/>
      <c r="D127" s="74"/>
      <c r="E127" s="68"/>
      <c r="F127" s="62"/>
      <c r="G127" s="69"/>
      <c r="H127" s="70"/>
      <c r="I127" s="75">
        <f t="shared" si="6"/>
        <v>0</v>
      </c>
      <c r="J127" s="76"/>
      <c r="K127" s="68"/>
      <c r="L127" s="1" t="b">
        <f t="shared" si="8"/>
        <v>1</v>
      </c>
      <c r="M127" s="6"/>
      <c r="N127" s="6"/>
      <c r="O127" s="6"/>
      <c r="P127" s="6"/>
      <c r="Q127" s="3"/>
      <c r="R127" s="3"/>
      <c r="S127" s="6"/>
      <c r="T127" s="6"/>
      <c r="AF127" s="6"/>
    </row>
    <row r="128" spans="2:32" ht="15.95" hidden="1" customHeight="1" x14ac:dyDescent="0.25">
      <c r="B128" s="59" t="s">
        <v>30</v>
      </c>
      <c r="C128" s="74"/>
      <c r="D128" s="74"/>
      <c r="E128" s="68"/>
      <c r="F128" s="62"/>
      <c r="G128" s="69"/>
      <c r="H128" s="70"/>
      <c r="I128" s="75">
        <f t="shared" si="6"/>
        <v>0</v>
      </c>
      <c r="J128" s="76"/>
      <c r="K128" s="68"/>
      <c r="L128" s="1" t="b">
        <f t="shared" si="8"/>
        <v>1</v>
      </c>
      <c r="M128" s="6"/>
      <c r="N128" s="6"/>
      <c r="O128" s="6"/>
      <c r="P128" s="6"/>
      <c r="Q128" s="3"/>
      <c r="R128" s="3"/>
      <c r="S128" s="6"/>
      <c r="T128" s="6"/>
      <c r="AF128" s="6"/>
    </row>
    <row r="129" spans="2:32" ht="15.95" hidden="1" customHeight="1" x14ac:dyDescent="0.25">
      <c r="B129" s="59" t="s">
        <v>30</v>
      </c>
      <c r="C129" s="74"/>
      <c r="D129" s="74"/>
      <c r="E129" s="68"/>
      <c r="F129" s="62"/>
      <c r="G129" s="69"/>
      <c r="H129" s="70"/>
      <c r="I129" s="75">
        <f t="shared" si="6"/>
        <v>0</v>
      </c>
      <c r="J129" s="76"/>
      <c r="K129" s="68"/>
      <c r="L129" s="1" t="b">
        <f t="shared" si="8"/>
        <v>1</v>
      </c>
      <c r="M129" s="6"/>
      <c r="N129" s="6"/>
      <c r="O129" s="6"/>
      <c r="P129" s="6"/>
      <c r="Q129" s="3"/>
      <c r="R129" s="3"/>
      <c r="S129" s="6"/>
      <c r="T129" s="6"/>
      <c r="AF129" s="6"/>
    </row>
    <row r="130" spans="2:32" ht="15.95" hidden="1" customHeight="1" x14ac:dyDescent="0.25">
      <c r="B130" s="59" t="s">
        <v>30</v>
      </c>
      <c r="C130" s="74"/>
      <c r="D130" s="74"/>
      <c r="E130" s="68"/>
      <c r="F130" s="62"/>
      <c r="G130" s="69"/>
      <c r="H130" s="70"/>
      <c r="I130" s="75">
        <f t="shared" si="6"/>
        <v>0</v>
      </c>
      <c r="J130" s="76"/>
      <c r="K130" s="68"/>
      <c r="L130" s="1" t="b">
        <f t="shared" si="8"/>
        <v>1</v>
      </c>
      <c r="M130" s="6"/>
      <c r="N130" s="6"/>
      <c r="O130" s="6"/>
      <c r="P130" s="6"/>
      <c r="Q130" s="3"/>
      <c r="R130" s="3"/>
      <c r="S130" s="6"/>
      <c r="T130" s="6"/>
      <c r="AF130" s="6"/>
    </row>
    <row r="131" spans="2:32" ht="15.95" hidden="1" customHeight="1" x14ac:dyDescent="0.25">
      <c r="B131" s="59" t="s">
        <v>30</v>
      </c>
      <c r="C131" s="74"/>
      <c r="D131" s="74"/>
      <c r="E131" s="68"/>
      <c r="F131" s="62"/>
      <c r="G131" s="69"/>
      <c r="H131" s="70"/>
      <c r="I131" s="75">
        <f t="shared" si="6"/>
        <v>0</v>
      </c>
      <c r="J131" s="76"/>
      <c r="K131" s="68"/>
      <c r="L131" s="1" t="b">
        <f t="shared" si="8"/>
        <v>1</v>
      </c>
      <c r="M131" s="6"/>
      <c r="N131" s="6"/>
      <c r="O131" s="6"/>
      <c r="P131" s="6"/>
      <c r="Q131" s="3"/>
      <c r="R131" s="3"/>
      <c r="S131" s="6"/>
      <c r="T131" s="6"/>
      <c r="AF131" s="6"/>
    </row>
    <row r="132" spans="2:32" ht="15.95" hidden="1" customHeight="1" x14ac:dyDescent="0.25">
      <c r="B132" s="59" t="s">
        <v>30</v>
      </c>
      <c r="C132" s="74"/>
      <c r="D132" s="74"/>
      <c r="E132" s="68"/>
      <c r="F132" s="62"/>
      <c r="G132" s="69"/>
      <c r="H132" s="70"/>
      <c r="I132" s="75">
        <f t="shared" si="6"/>
        <v>0</v>
      </c>
      <c r="J132" s="76"/>
      <c r="K132" s="68"/>
      <c r="L132" s="1" t="b">
        <f t="shared" si="8"/>
        <v>1</v>
      </c>
      <c r="M132" s="6"/>
      <c r="N132" s="6"/>
      <c r="O132" s="6"/>
      <c r="P132" s="6"/>
      <c r="Q132" s="3"/>
      <c r="R132" s="3"/>
      <c r="S132" s="6"/>
      <c r="T132" s="6"/>
      <c r="AF132" s="6"/>
    </row>
    <row r="133" spans="2:32" ht="15.95" customHeight="1" x14ac:dyDescent="0.25">
      <c r="B133" s="59" t="s">
        <v>32</v>
      </c>
      <c r="C133" s="67" t="s">
        <v>32</v>
      </c>
      <c r="D133" s="60" t="s">
        <v>255</v>
      </c>
      <c r="E133" s="68" t="s">
        <v>50</v>
      </c>
      <c r="F133" s="62">
        <v>1</v>
      </c>
      <c r="G133" s="69" t="s">
        <v>54</v>
      </c>
      <c r="H133" s="70">
        <v>6.95</v>
      </c>
      <c r="I133" s="71">
        <f t="shared" si="6"/>
        <v>6.95</v>
      </c>
      <c r="J133" s="72"/>
      <c r="K133" s="73"/>
      <c r="L133" s="1" t="b">
        <f t="shared" si="8"/>
        <v>1</v>
      </c>
      <c r="M133" s="6"/>
      <c r="N133" s="6"/>
      <c r="O133" s="6"/>
      <c r="P133" s="6"/>
      <c r="Q133" s="3"/>
      <c r="R133" s="3"/>
      <c r="S133" s="6"/>
      <c r="T133" s="6"/>
      <c r="AF133" s="6"/>
    </row>
    <row r="134" spans="2:32" ht="15.95" customHeight="1" x14ac:dyDescent="0.25">
      <c r="B134" s="59" t="s">
        <v>32</v>
      </c>
      <c r="C134" s="67" t="s">
        <v>32</v>
      </c>
      <c r="D134" s="60" t="s">
        <v>256</v>
      </c>
      <c r="E134" s="68" t="s">
        <v>50</v>
      </c>
      <c r="F134" s="62">
        <v>1</v>
      </c>
      <c r="G134" s="69" t="s">
        <v>54</v>
      </c>
      <c r="H134" s="70">
        <v>21</v>
      </c>
      <c r="I134" s="71">
        <f t="shared" si="6"/>
        <v>21</v>
      </c>
      <c r="J134" s="72"/>
      <c r="K134" s="73"/>
      <c r="L134" s="1" t="b">
        <f t="shared" si="8"/>
        <v>1</v>
      </c>
      <c r="M134" s="6"/>
      <c r="N134" s="6"/>
      <c r="O134" s="6"/>
      <c r="P134" s="6"/>
      <c r="Q134" s="3"/>
      <c r="R134" s="3"/>
      <c r="S134" s="6"/>
      <c r="T134" s="6"/>
      <c r="AF134" s="6"/>
    </row>
    <row r="135" spans="2:32" ht="15.95" customHeight="1" x14ac:dyDescent="0.25">
      <c r="B135" s="59" t="s">
        <v>32</v>
      </c>
      <c r="C135" s="67" t="s">
        <v>32</v>
      </c>
      <c r="D135" s="77" t="s">
        <v>257</v>
      </c>
      <c r="E135" s="68" t="s">
        <v>50</v>
      </c>
      <c r="F135" s="62">
        <v>1</v>
      </c>
      <c r="G135" s="69" t="s">
        <v>54</v>
      </c>
      <c r="H135" s="70">
        <v>45</v>
      </c>
      <c r="I135" s="71">
        <f t="shared" si="6"/>
        <v>45</v>
      </c>
      <c r="J135" s="72"/>
      <c r="K135" s="73"/>
      <c r="L135" s="1" t="b">
        <f t="shared" si="8"/>
        <v>1</v>
      </c>
      <c r="M135" s="6"/>
      <c r="N135" s="6"/>
      <c r="O135" s="6"/>
      <c r="P135" s="6"/>
      <c r="Q135" s="3"/>
      <c r="R135" s="3"/>
      <c r="S135" s="6"/>
      <c r="T135" s="6"/>
      <c r="AF135" s="6"/>
    </row>
    <row r="136" spans="2:32" ht="15.95" customHeight="1" x14ac:dyDescent="0.25">
      <c r="B136" s="59" t="s">
        <v>32</v>
      </c>
      <c r="C136" s="74"/>
      <c r="D136" s="74"/>
      <c r="E136" s="68"/>
      <c r="F136" s="62"/>
      <c r="G136" s="69"/>
      <c r="H136" s="70"/>
      <c r="I136" s="75">
        <f t="shared" si="6"/>
        <v>0</v>
      </c>
      <c r="J136" s="76"/>
      <c r="K136" s="68"/>
      <c r="L136" s="1" t="b">
        <f t="shared" si="8"/>
        <v>1</v>
      </c>
      <c r="M136" s="6"/>
      <c r="N136" s="6"/>
      <c r="O136" s="6"/>
      <c r="P136" s="6"/>
      <c r="Q136" s="3"/>
      <c r="R136" s="3"/>
      <c r="S136" s="6"/>
      <c r="T136" s="6"/>
      <c r="AF136" s="6"/>
    </row>
    <row r="137" spans="2:32" ht="15.95" hidden="1" customHeight="1" x14ac:dyDescent="0.25">
      <c r="B137" s="59" t="s">
        <v>32</v>
      </c>
      <c r="C137" s="74"/>
      <c r="D137" s="74"/>
      <c r="E137" s="68"/>
      <c r="F137" s="62"/>
      <c r="G137" s="69"/>
      <c r="H137" s="70"/>
      <c r="I137" s="75">
        <f t="shared" si="6"/>
        <v>0</v>
      </c>
      <c r="J137" s="76"/>
      <c r="K137" s="68"/>
      <c r="L137" s="1" t="b">
        <f t="shared" si="8"/>
        <v>1</v>
      </c>
      <c r="M137" s="6"/>
      <c r="N137" s="6"/>
      <c r="O137" s="6"/>
      <c r="P137" s="6"/>
      <c r="Q137" s="3"/>
      <c r="R137" s="3"/>
      <c r="S137" s="6"/>
      <c r="T137" s="6"/>
      <c r="AF137" s="6"/>
    </row>
    <row r="138" spans="2:32" ht="15.95" hidden="1" customHeight="1" x14ac:dyDescent="0.25">
      <c r="B138" s="59" t="s">
        <v>32</v>
      </c>
      <c r="C138" s="74"/>
      <c r="D138" s="74"/>
      <c r="E138" s="68"/>
      <c r="F138" s="62"/>
      <c r="G138" s="69"/>
      <c r="H138" s="70"/>
      <c r="I138" s="75">
        <f t="shared" si="6"/>
        <v>0</v>
      </c>
      <c r="J138" s="76"/>
      <c r="K138" s="68"/>
      <c r="L138" s="1" t="b">
        <f t="shared" si="8"/>
        <v>1</v>
      </c>
      <c r="M138" s="6"/>
      <c r="N138" s="6"/>
      <c r="O138" s="6"/>
      <c r="P138" s="6"/>
      <c r="Q138" s="3"/>
      <c r="R138" s="3"/>
      <c r="S138" s="6"/>
      <c r="T138" s="6"/>
      <c r="AF138" s="6"/>
    </row>
    <row r="139" spans="2:32" ht="15.95" hidden="1" customHeight="1" x14ac:dyDescent="0.25">
      <c r="B139" s="59" t="s">
        <v>32</v>
      </c>
      <c r="C139" s="74"/>
      <c r="D139" s="74"/>
      <c r="E139" s="68"/>
      <c r="F139" s="62"/>
      <c r="G139" s="69"/>
      <c r="H139" s="70"/>
      <c r="I139" s="75">
        <f t="shared" si="6"/>
        <v>0</v>
      </c>
      <c r="J139" s="76"/>
      <c r="K139" s="68"/>
      <c r="L139" s="1" t="b">
        <f t="shared" si="8"/>
        <v>1</v>
      </c>
      <c r="M139" s="6"/>
      <c r="N139" s="6"/>
      <c r="O139" s="6"/>
      <c r="P139" s="6"/>
      <c r="Q139" s="3"/>
      <c r="R139" s="3"/>
      <c r="S139" s="6"/>
      <c r="T139" s="6"/>
      <c r="AF139" s="6"/>
    </row>
    <row r="140" spans="2:32" ht="15.95" hidden="1" customHeight="1" x14ac:dyDescent="0.25">
      <c r="B140" s="59" t="s">
        <v>32</v>
      </c>
      <c r="C140" s="74"/>
      <c r="D140" s="74"/>
      <c r="E140" s="68"/>
      <c r="F140" s="62"/>
      <c r="G140" s="69"/>
      <c r="H140" s="70"/>
      <c r="I140" s="75">
        <f t="shared" si="6"/>
        <v>0</v>
      </c>
      <c r="J140" s="76"/>
      <c r="K140" s="68"/>
      <c r="L140" s="1" t="b">
        <f t="shared" si="8"/>
        <v>1</v>
      </c>
      <c r="M140" s="6"/>
      <c r="N140" s="6"/>
      <c r="O140" s="6"/>
      <c r="P140" s="6"/>
      <c r="Q140" s="3"/>
      <c r="R140" s="3"/>
      <c r="S140" s="6"/>
      <c r="T140" s="6"/>
      <c r="AF140" s="6"/>
    </row>
    <row r="141" spans="2:32" ht="15.95" hidden="1" customHeight="1" x14ac:dyDescent="0.25">
      <c r="B141" s="59" t="s">
        <v>32</v>
      </c>
      <c r="C141" s="74"/>
      <c r="D141" s="74"/>
      <c r="E141" s="68"/>
      <c r="F141" s="62"/>
      <c r="G141" s="69"/>
      <c r="H141" s="70"/>
      <c r="I141" s="75">
        <f t="shared" si="6"/>
        <v>0</v>
      </c>
      <c r="J141" s="76"/>
      <c r="K141" s="68"/>
      <c r="L141" s="1" t="b">
        <f t="shared" ref="L141:L204" si="9">IF(E140=G140,TRUE,IF(G140="kg",(IF(E140="g",TRUE,IF(E140="ml",IF(G140="litre",TRUE,"Inconsistant Units"),"Inconsistant Units"))),IF(E140="ml",IF(G140="litre",TRUE,"Inconsistant Units"),"Inconsistant Units")))</f>
        <v>1</v>
      </c>
      <c r="M141" s="6"/>
      <c r="N141" s="6"/>
      <c r="O141" s="6"/>
      <c r="P141" s="6"/>
      <c r="Q141" s="6"/>
      <c r="R141" s="6"/>
      <c r="S141" s="6"/>
      <c r="T141" s="6"/>
      <c r="AF141" s="6"/>
    </row>
    <row r="142" spans="2:32" ht="15.95" hidden="1" customHeight="1" x14ac:dyDescent="0.25">
      <c r="B142" s="59" t="s">
        <v>32</v>
      </c>
      <c r="C142" s="74"/>
      <c r="D142" s="74"/>
      <c r="E142" s="68"/>
      <c r="F142" s="62"/>
      <c r="G142" s="69"/>
      <c r="H142" s="70"/>
      <c r="I142" s="75">
        <f t="shared" ref="I142:I205" si="10">IF(IF(ISBLANK(F142),H142,H142/F142)&gt;0.005,(IF(ISBLANK(F142),H142,H142/F142)),ROUNDUP(IF(ISBLANK(F142),H142,H142/F142),2))</f>
        <v>0</v>
      </c>
      <c r="J142" s="76"/>
      <c r="K142" s="68"/>
      <c r="L142" s="1" t="b">
        <f t="shared" si="9"/>
        <v>1</v>
      </c>
      <c r="M142" s="6"/>
      <c r="N142" s="6"/>
      <c r="O142" s="6"/>
      <c r="P142" s="6"/>
      <c r="Q142" s="6"/>
      <c r="R142" s="6"/>
      <c r="S142" s="6"/>
      <c r="T142" s="6"/>
      <c r="AF142" s="6"/>
    </row>
    <row r="143" spans="2:32" ht="15.95" hidden="1" customHeight="1" x14ac:dyDescent="0.25">
      <c r="B143" s="59" t="s">
        <v>32</v>
      </c>
      <c r="C143" s="74"/>
      <c r="D143" s="74"/>
      <c r="E143" s="68"/>
      <c r="F143" s="62"/>
      <c r="G143" s="69"/>
      <c r="H143" s="70"/>
      <c r="I143" s="75">
        <f t="shared" si="10"/>
        <v>0</v>
      </c>
      <c r="J143" s="76"/>
      <c r="K143" s="68"/>
      <c r="L143" s="1" t="b">
        <f t="shared" si="9"/>
        <v>1</v>
      </c>
      <c r="M143" s="6"/>
      <c r="N143" s="6"/>
      <c r="O143" s="6"/>
      <c r="P143" s="6"/>
      <c r="Q143" s="6"/>
      <c r="R143" s="6"/>
      <c r="S143" s="6"/>
      <c r="T143" s="6"/>
      <c r="AF143" s="6"/>
    </row>
    <row r="144" spans="2:32" ht="15.95" hidden="1" customHeight="1" x14ac:dyDescent="0.25">
      <c r="B144" s="59" t="s">
        <v>32</v>
      </c>
      <c r="C144" s="74"/>
      <c r="D144" s="74"/>
      <c r="E144" s="68"/>
      <c r="F144" s="62"/>
      <c r="G144" s="69"/>
      <c r="H144" s="70"/>
      <c r="I144" s="75">
        <f t="shared" si="10"/>
        <v>0</v>
      </c>
      <c r="J144" s="76"/>
      <c r="K144" s="68"/>
      <c r="L144" s="1" t="b">
        <f t="shared" si="9"/>
        <v>1</v>
      </c>
      <c r="M144" s="6"/>
      <c r="N144" s="6"/>
      <c r="O144" s="6"/>
      <c r="P144" s="6"/>
      <c r="Q144" s="6"/>
      <c r="R144" s="6"/>
      <c r="S144" s="6"/>
      <c r="T144" s="6"/>
      <c r="AF144" s="6"/>
    </row>
    <row r="145" spans="2:32" ht="15.95" hidden="1" customHeight="1" x14ac:dyDescent="0.25">
      <c r="B145" s="59" t="s">
        <v>32</v>
      </c>
      <c r="C145" s="74"/>
      <c r="D145" s="74"/>
      <c r="E145" s="68"/>
      <c r="F145" s="62"/>
      <c r="G145" s="69"/>
      <c r="H145" s="70"/>
      <c r="I145" s="75">
        <f t="shared" si="10"/>
        <v>0</v>
      </c>
      <c r="J145" s="76"/>
      <c r="K145" s="68"/>
      <c r="L145" s="1" t="b">
        <f t="shared" si="9"/>
        <v>1</v>
      </c>
      <c r="M145" s="6"/>
      <c r="N145" s="6"/>
      <c r="O145" s="6"/>
      <c r="P145" s="6"/>
      <c r="Q145" s="6"/>
      <c r="R145" s="6"/>
      <c r="S145" s="6"/>
      <c r="T145" s="6"/>
      <c r="AF145" s="6"/>
    </row>
    <row r="146" spans="2:32" ht="15.95" hidden="1" customHeight="1" x14ac:dyDescent="0.25">
      <c r="B146" s="59" t="s">
        <v>32</v>
      </c>
      <c r="C146" s="74"/>
      <c r="D146" s="74"/>
      <c r="E146" s="68"/>
      <c r="F146" s="62"/>
      <c r="G146" s="69"/>
      <c r="H146" s="70"/>
      <c r="I146" s="75">
        <f t="shared" si="10"/>
        <v>0</v>
      </c>
      <c r="J146" s="76"/>
      <c r="K146" s="68"/>
      <c r="L146" s="1" t="b">
        <f t="shared" si="9"/>
        <v>1</v>
      </c>
      <c r="M146" s="6"/>
      <c r="N146" s="6"/>
      <c r="O146" s="6"/>
      <c r="P146" s="6"/>
      <c r="Q146" s="6"/>
      <c r="R146" s="6"/>
      <c r="S146" s="6"/>
      <c r="T146" s="6"/>
      <c r="AF146" s="6"/>
    </row>
    <row r="147" spans="2:32" ht="15.95" hidden="1" customHeight="1" x14ac:dyDescent="0.25">
      <c r="B147" s="59" t="s">
        <v>32</v>
      </c>
      <c r="C147" s="74"/>
      <c r="D147" s="74"/>
      <c r="E147" s="68"/>
      <c r="F147" s="62"/>
      <c r="G147" s="69"/>
      <c r="H147" s="70"/>
      <c r="I147" s="75">
        <f t="shared" si="10"/>
        <v>0</v>
      </c>
      <c r="J147" s="76"/>
      <c r="K147" s="68"/>
      <c r="L147" s="1" t="b">
        <f t="shared" si="9"/>
        <v>1</v>
      </c>
      <c r="M147" s="15"/>
      <c r="N147" s="15"/>
      <c r="O147" s="6"/>
      <c r="P147" s="6"/>
      <c r="Q147" s="6"/>
      <c r="R147" s="6"/>
      <c r="S147" s="6"/>
      <c r="T147" s="6"/>
      <c r="AF147" s="6"/>
    </row>
    <row r="148" spans="2:32" ht="15.95" hidden="1" customHeight="1" x14ac:dyDescent="0.25">
      <c r="B148" s="59" t="s">
        <v>32</v>
      </c>
      <c r="C148" s="74"/>
      <c r="D148" s="74"/>
      <c r="E148" s="68"/>
      <c r="F148" s="62"/>
      <c r="G148" s="69"/>
      <c r="H148" s="70"/>
      <c r="I148" s="75">
        <f t="shared" si="10"/>
        <v>0</v>
      </c>
      <c r="J148" s="76"/>
      <c r="K148" s="68"/>
      <c r="L148" s="1" t="b">
        <f t="shared" si="9"/>
        <v>1</v>
      </c>
      <c r="M148" s="6"/>
      <c r="N148" s="6"/>
      <c r="O148" s="6"/>
      <c r="P148" s="6"/>
      <c r="Q148" s="6"/>
      <c r="R148" s="6"/>
      <c r="S148" s="6"/>
      <c r="T148" s="6"/>
      <c r="AF148" s="6"/>
    </row>
    <row r="149" spans="2:32" ht="15.95" hidden="1" customHeight="1" x14ac:dyDescent="0.25">
      <c r="B149" s="59" t="s">
        <v>32</v>
      </c>
      <c r="C149" s="74"/>
      <c r="D149" s="74"/>
      <c r="E149" s="68"/>
      <c r="F149" s="62"/>
      <c r="G149" s="69"/>
      <c r="H149" s="70"/>
      <c r="I149" s="75">
        <f t="shared" si="10"/>
        <v>0</v>
      </c>
      <c r="J149" s="76"/>
      <c r="K149" s="68"/>
      <c r="L149" s="1" t="b">
        <f t="shared" si="9"/>
        <v>1</v>
      </c>
      <c r="M149" s="6"/>
      <c r="N149" s="6"/>
      <c r="O149" s="6"/>
      <c r="P149" s="6"/>
      <c r="Q149" s="6"/>
      <c r="R149" s="6"/>
      <c r="S149" s="6"/>
      <c r="T149" s="6"/>
      <c r="AF149" s="6"/>
    </row>
    <row r="150" spans="2:32" ht="15.95" hidden="1" customHeight="1" x14ac:dyDescent="0.25">
      <c r="B150" s="59" t="s">
        <v>32</v>
      </c>
      <c r="C150" s="74"/>
      <c r="D150" s="74"/>
      <c r="E150" s="68"/>
      <c r="F150" s="62"/>
      <c r="G150" s="69"/>
      <c r="H150" s="70"/>
      <c r="I150" s="75">
        <f t="shared" si="10"/>
        <v>0</v>
      </c>
      <c r="J150" s="76"/>
      <c r="K150" s="68"/>
      <c r="L150" s="1" t="b">
        <f t="shared" si="9"/>
        <v>1</v>
      </c>
      <c r="M150" s="15"/>
      <c r="N150" s="15"/>
      <c r="O150" s="6"/>
      <c r="P150" s="6"/>
      <c r="Q150" s="6"/>
      <c r="R150" s="6"/>
      <c r="S150" s="6"/>
      <c r="T150" s="6"/>
      <c r="AF150" s="6"/>
    </row>
    <row r="151" spans="2:32" ht="15.95" hidden="1" customHeight="1" x14ac:dyDescent="0.25">
      <c r="B151" s="59" t="s">
        <v>32</v>
      </c>
      <c r="C151" s="74"/>
      <c r="D151" s="74"/>
      <c r="E151" s="68"/>
      <c r="F151" s="62"/>
      <c r="G151" s="69"/>
      <c r="H151" s="70"/>
      <c r="I151" s="75">
        <f t="shared" si="10"/>
        <v>0</v>
      </c>
      <c r="J151" s="76"/>
      <c r="K151" s="68"/>
      <c r="L151" s="1" t="b">
        <f t="shared" si="9"/>
        <v>1</v>
      </c>
      <c r="M151" s="6"/>
      <c r="N151" s="6"/>
      <c r="O151" s="6"/>
      <c r="P151" s="6"/>
      <c r="Q151" s="6"/>
      <c r="R151" s="6"/>
      <c r="S151" s="6"/>
      <c r="T151" s="6"/>
      <c r="AF151" s="6"/>
    </row>
    <row r="152" spans="2:32" ht="15.95" hidden="1" customHeight="1" x14ac:dyDescent="0.25">
      <c r="B152" s="59" t="s">
        <v>32</v>
      </c>
      <c r="C152" s="74"/>
      <c r="D152" s="74"/>
      <c r="E152" s="68"/>
      <c r="F152" s="62"/>
      <c r="G152" s="69"/>
      <c r="H152" s="70"/>
      <c r="I152" s="75">
        <f t="shared" si="10"/>
        <v>0</v>
      </c>
      <c r="J152" s="76"/>
      <c r="K152" s="68"/>
      <c r="L152" s="1" t="b">
        <f t="shared" si="9"/>
        <v>1</v>
      </c>
      <c r="M152" s="6"/>
      <c r="N152" s="6"/>
      <c r="O152" s="6"/>
      <c r="P152" s="6"/>
      <c r="Q152" s="6"/>
      <c r="R152" s="6"/>
      <c r="S152" s="6"/>
      <c r="T152" s="6"/>
      <c r="AF152" s="6"/>
    </row>
    <row r="153" spans="2:32" ht="15.95" hidden="1" customHeight="1" x14ac:dyDescent="0.25">
      <c r="B153" s="59" t="s">
        <v>32</v>
      </c>
      <c r="C153" s="74"/>
      <c r="D153" s="74"/>
      <c r="E153" s="68"/>
      <c r="F153" s="62"/>
      <c r="G153" s="69"/>
      <c r="H153" s="70"/>
      <c r="I153" s="75">
        <f t="shared" si="10"/>
        <v>0</v>
      </c>
      <c r="J153" s="76"/>
      <c r="K153" s="68"/>
      <c r="L153" s="1" t="b">
        <f t="shared" si="9"/>
        <v>1</v>
      </c>
      <c r="M153" s="6"/>
      <c r="N153" s="6"/>
      <c r="O153" s="6"/>
      <c r="P153" s="6"/>
      <c r="Q153" s="6"/>
      <c r="R153" s="6"/>
      <c r="S153" s="6"/>
      <c r="T153" s="6"/>
      <c r="AF153" s="6"/>
    </row>
    <row r="154" spans="2:32" ht="15.95" hidden="1" customHeight="1" x14ac:dyDescent="0.25">
      <c r="B154" s="59" t="s">
        <v>32</v>
      </c>
      <c r="C154" s="74"/>
      <c r="D154" s="74"/>
      <c r="E154" s="68"/>
      <c r="F154" s="62"/>
      <c r="G154" s="69"/>
      <c r="H154" s="70"/>
      <c r="I154" s="75">
        <f t="shared" si="10"/>
        <v>0</v>
      </c>
      <c r="J154" s="76"/>
      <c r="K154" s="68"/>
      <c r="L154" s="1" t="b">
        <f t="shared" si="9"/>
        <v>1</v>
      </c>
      <c r="M154" s="6"/>
      <c r="N154" s="6"/>
      <c r="O154" s="6"/>
      <c r="P154" s="6"/>
      <c r="Q154" s="6"/>
      <c r="R154" s="6"/>
      <c r="S154" s="6"/>
      <c r="T154" s="6"/>
      <c r="AF154" s="6"/>
    </row>
    <row r="155" spans="2:32" ht="15.95" hidden="1" customHeight="1" x14ac:dyDescent="0.25">
      <c r="B155" s="59" t="s">
        <v>32</v>
      </c>
      <c r="C155" s="74"/>
      <c r="D155" s="74"/>
      <c r="E155" s="68"/>
      <c r="F155" s="62"/>
      <c r="G155" s="69"/>
      <c r="H155" s="70"/>
      <c r="I155" s="75">
        <f t="shared" si="10"/>
        <v>0</v>
      </c>
      <c r="J155" s="76"/>
      <c r="K155" s="68"/>
      <c r="L155" s="1" t="b">
        <f t="shared" si="9"/>
        <v>1</v>
      </c>
      <c r="M155" s="6"/>
      <c r="N155" s="6"/>
      <c r="O155" s="6"/>
      <c r="P155" s="6"/>
      <c r="Q155" s="6"/>
      <c r="R155" s="6"/>
      <c r="S155" s="6"/>
      <c r="T155" s="6"/>
      <c r="AF155" s="6"/>
    </row>
    <row r="156" spans="2:32" ht="15.95" hidden="1" customHeight="1" x14ac:dyDescent="0.25">
      <c r="B156" s="59" t="s">
        <v>32</v>
      </c>
      <c r="C156" s="74"/>
      <c r="D156" s="74"/>
      <c r="E156" s="68"/>
      <c r="F156" s="62"/>
      <c r="G156" s="69"/>
      <c r="H156" s="70"/>
      <c r="I156" s="75">
        <f t="shared" si="10"/>
        <v>0</v>
      </c>
      <c r="J156" s="76"/>
      <c r="K156" s="68"/>
      <c r="L156" s="1" t="b">
        <f t="shared" si="9"/>
        <v>1</v>
      </c>
      <c r="M156" s="16"/>
      <c r="N156" s="16"/>
      <c r="O156" s="6"/>
      <c r="P156" s="6"/>
      <c r="Q156" s="6"/>
      <c r="R156" s="6"/>
      <c r="S156" s="6"/>
      <c r="T156" s="6"/>
      <c r="AF156" s="6"/>
    </row>
    <row r="157" spans="2:32" ht="15.95" hidden="1" customHeight="1" x14ac:dyDescent="0.25">
      <c r="B157" s="59" t="s">
        <v>32</v>
      </c>
      <c r="C157" s="74"/>
      <c r="D157" s="74"/>
      <c r="E157" s="68"/>
      <c r="F157" s="62"/>
      <c r="G157" s="69"/>
      <c r="H157" s="70"/>
      <c r="I157" s="75">
        <f t="shared" si="10"/>
        <v>0</v>
      </c>
      <c r="J157" s="76"/>
      <c r="K157" s="68"/>
      <c r="L157" s="1" t="b">
        <f t="shared" si="9"/>
        <v>1</v>
      </c>
      <c r="M157" s="16"/>
      <c r="N157" s="16"/>
      <c r="O157" s="6"/>
      <c r="P157" s="6"/>
      <c r="Q157" s="6"/>
      <c r="R157" s="6"/>
      <c r="S157" s="6"/>
      <c r="T157" s="6"/>
      <c r="AF157" s="6"/>
    </row>
    <row r="158" spans="2:32" ht="15.95" hidden="1" customHeight="1" x14ac:dyDescent="0.25">
      <c r="B158" s="59" t="s">
        <v>32</v>
      </c>
      <c r="C158" s="74"/>
      <c r="D158" s="74"/>
      <c r="E158" s="68"/>
      <c r="F158" s="62"/>
      <c r="G158" s="69"/>
      <c r="H158" s="70"/>
      <c r="I158" s="75">
        <f t="shared" si="10"/>
        <v>0</v>
      </c>
      <c r="J158" s="76"/>
      <c r="K158" s="68"/>
      <c r="L158" s="1" t="b">
        <f t="shared" si="9"/>
        <v>1</v>
      </c>
      <c r="M158" s="6"/>
      <c r="N158" s="6"/>
      <c r="O158" s="6"/>
      <c r="P158" s="6"/>
      <c r="Q158" s="6"/>
      <c r="R158" s="6"/>
      <c r="S158" s="6"/>
      <c r="T158" s="6"/>
      <c r="AF158" s="6"/>
    </row>
    <row r="159" spans="2:32" ht="15.95" hidden="1" customHeight="1" x14ac:dyDescent="0.25">
      <c r="B159" s="59" t="s">
        <v>32</v>
      </c>
      <c r="C159" s="74"/>
      <c r="D159" s="74"/>
      <c r="E159" s="68"/>
      <c r="F159" s="62"/>
      <c r="G159" s="69"/>
      <c r="H159" s="70"/>
      <c r="I159" s="75">
        <f t="shared" si="10"/>
        <v>0</v>
      </c>
      <c r="J159" s="76"/>
      <c r="K159" s="68"/>
      <c r="L159" s="1" t="b">
        <f t="shared" si="9"/>
        <v>1</v>
      </c>
      <c r="M159" s="6"/>
      <c r="N159" s="6"/>
      <c r="O159" s="17"/>
      <c r="P159" s="6"/>
      <c r="Q159" s="6"/>
      <c r="R159" s="6"/>
      <c r="S159" s="6"/>
      <c r="T159" s="6"/>
      <c r="AF159" s="6"/>
    </row>
    <row r="160" spans="2:32" ht="15.95" hidden="1" customHeight="1" x14ac:dyDescent="0.25">
      <c r="B160" s="59" t="s">
        <v>32</v>
      </c>
      <c r="C160" s="74"/>
      <c r="D160" s="74"/>
      <c r="E160" s="68"/>
      <c r="F160" s="62"/>
      <c r="G160" s="69"/>
      <c r="H160" s="70"/>
      <c r="I160" s="75">
        <f t="shared" si="10"/>
        <v>0</v>
      </c>
      <c r="J160" s="76"/>
      <c r="K160" s="68"/>
      <c r="L160" s="1" t="b">
        <f t="shared" si="9"/>
        <v>1</v>
      </c>
      <c r="M160" s="6"/>
      <c r="N160" s="6"/>
      <c r="O160" s="17"/>
      <c r="P160" s="17"/>
      <c r="Q160" s="17"/>
      <c r="R160" s="17"/>
      <c r="S160" s="6"/>
      <c r="T160" s="6"/>
      <c r="AF160" s="6"/>
    </row>
    <row r="161" spans="2:32" ht="15.95" hidden="1" customHeight="1" x14ac:dyDescent="0.25">
      <c r="B161" s="59" t="s">
        <v>32</v>
      </c>
      <c r="C161" s="74"/>
      <c r="D161" s="74"/>
      <c r="E161" s="68"/>
      <c r="F161" s="62"/>
      <c r="G161" s="69"/>
      <c r="H161" s="70"/>
      <c r="I161" s="75">
        <f t="shared" si="10"/>
        <v>0</v>
      </c>
      <c r="J161" s="76"/>
      <c r="K161" s="68"/>
      <c r="L161" s="1" t="b">
        <f t="shared" si="9"/>
        <v>1</v>
      </c>
      <c r="M161" s="18"/>
      <c r="N161" s="18"/>
      <c r="O161" s="6"/>
      <c r="P161" s="17"/>
      <c r="Q161" s="17"/>
      <c r="R161" s="17"/>
      <c r="S161" s="6"/>
      <c r="T161" s="6"/>
      <c r="AF161" s="6"/>
    </row>
    <row r="162" spans="2:32" ht="15.95" hidden="1" customHeight="1" x14ac:dyDescent="0.25">
      <c r="B162" s="59" t="s">
        <v>32</v>
      </c>
      <c r="C162" s="74"/>
      <c r="D162" s="74"/>
      <c r="E162" s="68"/>
      <c r="F162" s="62"/>
      <c r="G162" s="69"/>
      <c r="H162" s="70"/>
      <c r="I162" s="75">
        <f t="shared" si="10"/>
        <v>0</v>
      </c>
      <c r="J162" s="76"/>
      <c r="K162" s="68"/>
      <c r="L162" s="1" t="b">
        <f t="shared" si="9"/>
        <v>1</v>
      </c>
      <c r="M162" s="18"/>
      <c r="N162" s="18"/>
      <c r="O162" s="6"/>
      <c r="P162" s="6"/>
      <c r="Q162" s="6"/>
      <c r="R162" s="6"/>
      <c r="S162" s="17"/>
      <c r="T162" s="17"/>
      <c r="AF162" s="6"/>
    </row>
    <row r="163" spans="2:32" ht="15.95" hidden="1" customHeight="1" x14ac:dyDescent="0.25">
      <c r="B163" s="59" t="s">
        <v>32</v>
      </c>
      <c r="C163" s="74"/>
      <c r="D163" s="74"/>
      <c r="E163" s="68"/>
      <c r="F163" s="62"/>
      <c r="G163" s="69"/>
      <c r="H163" s="70"/>
      <c r="I163" s="75">
        <f t="shared" si="10"/>
        <v>0</v>
      </c>
      <c r="J163" s="76"/>
      <c r="K163" s="68"/>
      <c r="L163" s="1" t="b">
        <f t="shared" si="9"/>
        <v>1</v>
      </c>
      <c r="M163" s="18"/>
      <c r="N163" s="18"/>
      <c r="O163" s="6"/>
      <c r="P163" s="6"/>
      <c r="Q163" s="6"/>
      <c r="R163" s="6"/>
      <c r="S163" s="17"/>
      <c r="T163" s="17"/>
      <c r="AF163" s="6"/>
    </row>
    <row r="164" spans="2:32" ht="15.95" hidden="1" customHeight="1" x14ac:dyDescent="0.25">
      <c r="B164" s="59" t="s">
        <v>32</v>
      </c>
      <c r="C164" s="74"/>
      <c r="D164" s="74"/>
      <c r="E164" s="68"/>
      <c r="F164" s="62"/>
      <c r="G164" s="69"/>
      <c r="H164" s="70"/>
      <c r="I164" s="75">
        <f t="shared" si="10"/>
        <v>0</v>
      </c>
      <c r="J164" s="76"/>
      <c r="K164" s="68"/>
      <c r="L164" s="1" t="b">
        <f t="shared" si="9"/>
        <v>1</v>
      </c>
      <c r="M164" s="18"/>
      <c r="N164" s="18"/>
      <c r="O164" s="6"/>
      <c r="P164" s="6"/>
      <c r="Q164" s="6"/>
      <c r="R164" s="6"/>
      <c r="S164" s="6"/>
      <c r="T164" s="6"/>
      <c r="AF164" s="6"/>
    </row>
    <row r="165" spans="2:32" ht="15.95" hidden="1" customHeight="1" x14ac:dyDescent="0.25">
      <c r="B165" s="59" t="s">
        <v>32</v>
      </c>
      <c r="C165" s="74"/>
      <c r="D165" s="74"/>
      <c r="E165" s="68"/>
      <c r="F165" s="62"/>
      <c r="G165" s="69"/>
      <c r="H165" s="70"/>
      <c r="I165" s="75">
        <f t="shared" si="10"/>
        <v>0</v>
      </c>
      <c r="J165" s="76"/>
      <c r="K165" s="68"/>
      <c r="L165" s="1" t="b">
        <f t="shared" si="9"/>
        <v>1</v>
      </c>
      <c r="M165" s="18"/>
      <c r="N165" s="18"/>
      <c r="O165" s="6"/>
      <c r="P165" s="6"/>
      <c r="Q165" s="6"/>
      <c r="R165" s="6"/>
      <c r="S165" s="6"/>
      <c r="T165" s="6"/>
      <c r="AF165" s="6"/>
    </row>
    <row r="166" spans="2:32" ht="15.95" hidden="1" customHeight="1" x14ac:dyDescent="0.25">
      <c r="B166" s="59" t="s">
        <v>32</v>
      </c>
      <c r="C166" s="74"/>
      <c r="D166" s="74"/>
      <c r="E166" s="68"/>
      <c r="F166" s="62"/>
      <c r="G166" s="69"/>
      <c r="H166" s="70"/>
      <c r="I166" s="75">
        <f t="shared" si="10"/>
        <v>0</v>
      </c>
      <c r="J166" s="76"/>
      <c r="K166" s="68"/>
      <c r="L166" s="1" t="b">
        <f t="shared" si="9"/>
        <v>1</v>
      </c>
      <c r="M166" s="18"/>
      <c r="N166" s="18"/>
      <c r="O166" s="17"/>
      <c r="P166" s="6"/>
      <c r="Q166" s="6"/>
      <c r="R166" s="6"/>
      <c r="S166" s="6"/>
      <c r="T166" s="6"/>
      <c r="AF166" s="6"/>
    </row>
    <row r="167" spans="2:32" ht="15.95" hidden="1" customHeight="1" x14ac:dyDescent="0.25">
      <c r="B167" s="59" t="s">
        <v>32</v>
      </c>
      <c r="C167" s="74"/>
      <c r="D167" s="74"/>
      <c r="E167" s="68"/>
      <c r="F167" s="62"/>
      <c r="G167" s="69"/>
      <c r="H167" s="70"/>
      <c r="I167" s="75">
        <f t="shared" si="10"/>
        <v>0</v>
      </c>
      <c r="J167" s="76"/>
      <c r="K167" s="68"/>
      <c r="L167" s="1" t="b">
        <f t="shared" si="9"/>
        <v>1</v>
      </c>
      <c r="M167" s="18"/>
      <c r="N167" s="18"/>
      <c r="O167" s="17"/>
      <c r="P167" s="17"/>
      <c r="Q167" s="17"/>
      <c r="R167" s="17"/>
      <c r="S167" s="6"/>
      <c r="T167" s="6"/>
      <c r="AF167" s="6"/>
    </row>
    <row r="168" spans="2:32" ht="15.95" hidden="1" customHeight="1" x14ac:dyDescent="0.25">
      <c r="B168" s="59" t="s">
        <v>32</v>
      </c>
      <c r="C168" s="74"/>
      <c r="D168" s="74"/>
      <c r="E168" s="68"/>
      <c r="F168" s="62"/>
      <c r="G168" s="69"/>
      <c r="H168" s="70"/>
      <c r="I168" s="75">
        <f t="shared" si="10"/>
        <v>0</v>
      </c>
      <c r="J168" s="76"/>
      <c r="K168" s="68"/>
      <c r="L168" s="1" t="b">
        <f t="shared" si="9"/>
        <v>1</v>
      </c>
      <c r="M168" s="18"/>
      <c r="N168" s="18"/>
      <c r="O168" s="17"/>
      <c r="P168" s="17"/>
      <c r="Q168" s="17"/>
      <c r="R168" s="17"/>
      <c r="S168" s="6"/>
      <c r="T168" s="6"/>
      <c r="AF168" s="6"/>
    </row>
    <row r="169" spans="2:32" ht="15.95" hidden="1" customHeight="1" x14ac:dyDescent="0.25">
      <c r="B169" s="59" t="s">
        <v>32</v>
      </c>
      <c r="C169" s="74"/>
      <c r="D169" s="74"/>
      <c r="E169" s="68"/>
      <c r="F169" s="62"/>
      <c r="G169" s="69"/>
      <c r="H169" s="70"/>
      <c r="I169" s="75">
        <f t="shared" si="10"/>
        <v>0</v>
      </c>
      <c r="J169" s="76"/>
      <c r="K169" s="68"/>
      <c r="L169" s="1" t="b">
        <f t="shared" si="9"/>
        <v>1</v>
      </c>
      <c r="M169" s="18"/>
      <c r="N169" s="18"/>
      <c r="O169" s="17"/>
      <c r="P169" s="17"/>
      <c r="Q169" s="17"/>
      <c r="R169" s="17"/>
      <c r="S169" s="17"/>
      <c r="T169" s="17"/>
      <c r="AF169" s="6"/>
    </row>
    <row r="170" spans="2:32" ht="15.95" hidden="1" customHeight="1" x14ac:dyDescent="0.25">
      <c r="B170" s="59" t="s">
        <v>32</v>
      </c>
      <c r="C170" s="74"/>
      <c r="D170" s="74"/>
      <c r="E170" s="68"/>
      <c r="F170" s="62"/>
      <c r="G170" s="69"/>
      <c r="H170" s="70"/>
      <c r="I170" s="75">
        <f t="shared" si="10"/>
        <v>0</v>
      </c>
      <c r="J170" s="76"/>
      <c r="K170" s="68"/>
      <c r="L170" s="1" t="b">
        <f t="shared" si="9"/>
        <v>1</v>
      </c>
      <c r="M170" s="18"/>
      <c r="N170" s="18"/>
      <c r="O170" s="17"/>
      <c r="P170" s="17"/>
      <c r="Q170" s="17"/>
      <c r="R170" s="17"/>
      <c r="S170" s="17"/>
      <c r="T170" s="17"/>
      <c r="AF170" s="6"/>
    </row>
    <row r="171" spans="2:32" ht="15.95" hidden="1" customHeight="1" x14ac:dyDescent="0.25">
      <c r="B171" s="59" t="s">
        <v>32</v>
      </c>
      <c r="C171" s="74"/>
      <c r="D171" s="74"/>
      <c r="E171" s="68"/>
      <c r="F171" s="62"/>
      <c r="G171" s="69"/>
      <c r="H171" s="70"/>
      <c r="I171" s="75">
        <f t="shared" si="10"/>
        <v>0</v>
      </c>
      <c r="J171" s="76"/>
      <c r="K171" s="68"/>
      <c r="L171" s="1" t="b">
        <f t="shared" si="9"/>
        <v>1</v>
      </c>
      <c r="M171" s="25"/>
      <c r="N171" s="18"/>
      <c r="O171" s="17"/>
      <c r="P171" s="17"/>
      <c r="Q171" s="17"/>
      <c r="R171" s="17"/>
      <c r="S171" s="17"/>
      <c r="T171" s="17"/>
      <c r="AF171" s="6"/>
    </row>
    <row r="172" spans="2:32" ht="15.95" hidden="1" customHeight="1" x14ac:dyDescent="0.25">
      <c r="B172" s="59" t="s">
        <v>32</v>
      </c>
      <c r="C172" s="74"/>
      <c r="D172" s="74"/>
      <c r="E172" s="68"/>
      <c r="F172" s="62"/>
      <c r="G172" s="69"/>
      <c r="H172" s="70"/>
      <c r="I172" s="75">
        <f t="shared" si="10"/>
        <v>0</v>
      </c>
      <c r="J172" s="76"/>
      <c r="K172" s="68"/>
      <c r="L172" s="1" t="b">
        <f t="shared" si="9"/>
        <v>1</v>
      </c>
      <c r="N172" s="18"/>
      <c r="O172" s="6"/>
      <c r="P172" s="19"/>
      <c r="Q172" s="17"/>
      <c r="R172" s="17"/>
      <c r="S172" s="17"/>
      <c r="T172" s="17"/>
      <c r="AF172" s="6"/>
    </row>
    <row r="173" spans="2:32" ht="15.95" hidden="1" customHeight="1" x14ac:dyDescent="0.25">
      <c r="B173" s="59" t="s">
        <v>32</v>
      </c>
      <c r="C173" s="74"/>
      <c r="D173" s="74"/>
      <c r="E173" s="68"/>
      <c r="F173" s="62"/>
      <c r="G173" s="69"/>
      <c r="H173" s="70"/>
      <c r="I173" s="75">
        <f t="shared" si="10"/>
        <v>0</v>
      </c>
      <c r="J173" s="76"/>
      <c r="K173" s="68"/>
      <c r="L173" s="1" t="b">
        <f t="shared" si="9"/>
        <v>1</v>
      </c>
      <c r="N173" s="18"/>
      <c r="O173" s="6"/>
      <c r="P173" s="16"/>
      <c r="Q173" s="6"/>
      <c r="R173" s="6"/>
      <c r="S173" s="17"/>
      <c r="T173" s="17"/>
      <c r="AF173" s="6"/>
    </row>
    <row r="174" spans="2:32" ht="15.95" hidden="1" customHeight="1" x14ac:dyDescent="0.25">
      <c r="B174" s="59" t="s">
        <v>32</v>
      </c>
      <c r="C174" s="74"/>
      <c r="D174" s="74"/>
      <c r="E174" s="68"/>
      <c r="F174" s="62"/>
      <c r="G174" s="69"/>
      <c r="H174" s="70"/>
      <c r="I174" s="75">
        <f t="shared" si="10"/>
        <v>0</v>
      </c>
      <c r="J174" s="76"/>
      <c r="K174" s="68"/>
      <c r="L174" s="1" t="b">
        <f t="shared" si="9"/>
        <v>1</v>
      </c>
      <c r="N174" s="18"/>
      <c r="O174" s="6"/>
      <c r="P174" s="16"/>
      <c r="Q174" s="6"/>
      <c r="R174" s="6"/>
      <c r="S174" s="17"/>
      <c r="T174" s="17"/>
      <c r="AF174" s="6"/>
    </row>
    <row r="175" spans="2:32" ht="15.95" hidden="1" customHeight="1" x14ac:dyDescent="0.25">
      <c r="B175" s="59" t="s">
        <v>32</v>
      </c>
      <c r="C175" s="74"/>
      <c r="D175" s="74"/>
      <c r="E175" s="68"/>
      <c r="F175" s="62"/>
      <c r="G175" s="69"/>
      <c r="H175" s="70"/>
      <c r="I175" s="75">
        <f t="shared" si="10"/>
        <v>0</v>
      </c>
      <c r="J175" s="76"/>
      <c r="K175" s="68"/>
      <c r="L175" s="1" t="b">
        <f t="shared" si="9"/>
        <v>1</v>
      </c>
      <c r="N175" s="18"/>
      <c r="O175" s="6"/>
      <c r="P175" s="6"/>
      <c r="Q175" s="6"/>
      <c r="R175" s="6"/>
      <c r="S175" s="6"/>
      <c r="T175" s="6"/>
      <c r="AF175" s="6"/>
    </row>
    <row r="176" spans="2:32" ht="15.95" customHeight="1" x14ac:dyDescent="0.25">
      <c r="B176" s="59" t="s">
        <v>38</v>
      </c>
      <c r="C176" s="67" t="s">
        <v>78</v>
      </c>
      <c r="D176" s="77" t="s">
        <v>137</v>
      </c>
      <c r="E176" s="68" t="s">
        <v>50</v>
      </c>
      <c r="F176" s="62"/>
      <c r="G176" s="69" t="s">
        <v>54</v>
      </c>
      <c r="H176" s="70">
        <v>5.65</v>
      </c>
      <c r="I176" s="71">
        <f t="shared" si="10"/>
        <v>5.65</v>
      </c>
      <c r="J176" s="72"/>
      <c r="K176" s="73"/>
      <c r="L176" s="1" t="b">
        <f t="shared" si="9"/>
        <v>1</v>
      </c>
      <c r="N176" s="18"/>
      <c r="O176" s="6"/>
      <c r="P176" s="6"/>
      <c r="Q176" s="6"/>
      <c r="R176" s="6"/>
      <c r="S176" s="6"/>
      <c r="T176" s="6"/>
      <c r="AF176" s="6"/>
    </row>
    <row r="177" spans="2:32" ht="15.95" customHeight="1" x14ac:dyDescent="0.25">
      <c r="B177" s="59" t="s">
        <v>38</v>
      </c>
      <c r="C177" s="74"/>
      <c r="D177" s="74"/>
      <c r="E177" s="68"/>
      <c r="F177" s="62"/>
      <c r="G177" s="69"/>
      <c r="H177" s="70"/>
      <c r="I177" s="75">
        <f t="shared" si="10"/>
        <v>0</v>
      </c>
      <c r="J177" s="76"/>
      <c r="K177" s="68"/>
      <c r="L177" s="1" t="b">
        <f t="shared" si="9"/>
        <v>1</v>
      </c>
      <c r="N177" s="18"/>
      <c r="O177" s="6"/>
      <c r="P177" s="6"/>
      <c r="Q177" s="6"/>
      <c r="R177" s="6"/>
      <c r="S177" s="6"/>
      <c r="T177" s="6"/>
      <c r="AF177" s="6"/>
    </row>
    <row r="178" spans="2:32" ht="15.95" hidden="1" customHeight="1" x14ac:dyDescent="0.25">
      <c r="B178" s="59" t="s">
        <v>38</v>
      </c>
      <c r="C178" s="74"/>
      <c r="D178" s="74"/>
      <c r="E178" s="68"/>
      <c r="F178" s="62"/>
      <c r="G178" s="69"/>
      <c r="H178" s="70"/>
      <c r="I178" s="75">
        <f t="shared" si="10"/>
        <v>0</v>
      </c>
      <c r="J178" s="76"/>
      <c r="K178" s="68"/>
      <c r="L178" s="1" t="b">
        <f t="shared" si="9"/>
        <v>1</v>
      </c>
      <c r="N178" s="6"/>
      <c r="O178" s="6"/>
      <c r="P178" s="6"/>
      <c r="Q178" s="6"/>
      <c r="R178" s="6"/>
      <c r="S178" s="6"/>
      <c r="T178" s="6"/>
      <c r="AF178" s="6"/>
    </row>
    <row r="179" spans="2:32" ht="15.95" hidden="1" customHeight="1" x14ac:dyDescent="0.25">
      <c r="B179" s="59" t="s">
        <v>38</v>
      </c>
      <c r="C179" s="74"/>
      <c r="D179" s="74"/>
      <c r="E179" s="68"/>
      <c r="F179" s="62"/>
      <c r="G179" s="69"/>
      <c r="H179" s="70"/>
      <c r="I179" s="75">
        <f t="shared" si="10"/>
        <v>0</v>
      </c>
      <c r="J179" s="76"/>
      <c r="K179" s="68"/>
      <c r="L179" s="1" t="b">
        <f t="shared" si="9"/>
        <v>1</v>
      </c>
      <c r="N179" s="6"/>
      <c r="O179" s="6"/>
      <c r="P179" s="6"/>
      <c r="Q179" s="6"/>
      <c r="R179" s="6"/>
      <c r="S179" s="6"/>
      <c r="T179" s="6"/>
      <c r="AF179" s="6"/>
    </row>
    <row r="180" spans="2:32" ht="15.95" hidden="1" customHeight="1" x14ac:dyDescent="0.25">
      <c r="B180" s="59" t="s">
        <v>38</v>
      </c>
      <c r="C180" s="74"/>
      <c r="D180" s="74"/>
      <c r="E180" s="68"/>
      <c r="F180" s="62"/>
      <c r="G180" s="69"/>
      <c r="H180" s="70"/>
      <c r="I180" s="75">
        <f t="shared" si="10"/>
        <v>0</v>
      </c>
      <c r="J180" s="76"/>
      <c r="K180" s="68"/>
      <c r="L180" s="1" t="b">
        <f t="shared" si="9"/>
        <v>1</v>
      </c>
      <c r="N180" s="6"/>
      <c r="O180" s="6"/>
      <c r="P180" s="6"/>
      <c r="Q180" s="6"/>
      <c r="R180" s="6"/>
      <c r="S180" s="6"/>
      <c r="T180" s="6"/>
      <c r="AF180" s="6"/>
    </row>
    <row r="181" spans="2:32" ht="15.95" hidden="1" customHeight="1" x14ac:dyDescent="0.25">
      <c r="B181" s="59" t="s">
        <v>38</v>
      </c>
      <c r="C181" s="74"/>
      <c r="D181" s="74"/>
      <c r="E181" s="68"/>
      <c r="F181" s="62"/>
      <c r="G181" s="69"/>
      <c r="H181" s="70"/>
      <c r="I181" s="75">
        <f t="shared" si="10"/>
        <v>0</v>
      </c>
      <c r="J181" s="76"/>
      <c r="K181" s="68"/>
      <c r="L181" s="1" t="b">
        <f t="shared" si="9"/>
        <v>1</v>
      </c>
      <c r="N181" s="6"/>
      <c r="O181" s="6"/>
      <c r="P181" s="6"/>
      <c r="Q181" s="6"/>
      <c r="R181" s="6"/>
      <c r="S181" s="6"/>
      <c r="T181" s="6"/>
      <c r="AF181" s="6"/>
    </row>
    <row r="182" spans="2:32" ht="15.95" hidden="1" customHeight="1" x14ac:dyDescent="0.25">
      <c r="B182" s="59" t="s">
        <v>38</v>
      </c>
      <c r="C182" s="74"/>
      <c r="D182" s="74"/>
      <c r="E182" s="68"/>
      <c r="F182" s="62"/>
      <c r="G182" s="69"/>
      <c r="H182" s="70"/>
      <c r="I182" s="75">
        <f t="shared" si="10"/>
        <v>0</v>
      </c>
      <c r="J182" s="76"/>
      <c r="K182" s="68"/>
      <c r="L182" s="1" t="b">
        <f t="shared" si="9"/>
        <v>1</v>
      </c>
      <c r="N182" s="6"/>
      <c r="O182" s="6"/>
      <c r="P182" s="6"/>
      <c r="Q182" s="6"/>
      <c r="R182" s="6"/>
      <c r="S182" s="6"/>
      <c r="T182" s="6"/>
      <c r="AF182" s="6"/>
    </row>
    <row r="183" spans="2:32" ht="15.95" hidden="1" customHeight="1" x14ac:dyDescent="0.25">
      <c r="B183" s="59" t="s">
        <v>38</v>
      </c>
      <c r="C183" s="74"/>
      <c r="D183" s="74"/>
      <c r="E183" s="68"/>
      <c r="F183" s="62"/>
      <c r="G183" s="69"/>
      <c r="H183" s="70"/>
      <c r="I183" s="75">
        <f t="shared" si="10"/>
        <v>0</v>
      </c>
      <c r="J183" s="76"/>
      <c r="K183" s="68"/>
      <c r="L183" s="1" t="b">
        <f t="shared" si="9"/>
        <v>1</v>
      </c>
      <c r="N183" s="18"/>
      <c r="O183" s="6"/>
      <c r="P183" s="6"/>
      <c r="Q183" s="6"/>
      <c r="R183" s="6"/>
      <c r="S183" s="6"/>
      <c r="T183" s="6"/>
      <c r="AF183" s="6"/>
    </row>
    <row r="184" spans="2:32" ht="15.95" hidden="1" customHeight="1" x14ac:dyDescent="0.25">
      <c r="B184" s="59" t="s">
        <v>38</v>
      </c>
      <c r="C184" s="74"/>
      <c r="D184" s="74"/>
      <c r="E184" s="68"/>
      <c r="F184" s="62"/>
      <c r="G184" s="69"/>
      <c r="H184" s="70"/>
      <c r="I184" s="75">
        <f t="shared" si="10"/>
        <v>0</v>
      </c>
      <c r="J184" s="76"/>
      <c r="K184" s="68"/>
      <c r="L184" s="1" t="b">
        <f t="shared" si="9"/>
        <v>1</v>
      </c>
      <c r="N184" s="6"/>
      <c r="O184" s="6"/>
      <c r="P184" s="6"/>
      <c r="Q184" s="6"/>
      <c r="R184" s="6"/>
      <c r="S184" s="6"/>
      <c r="T184" s="6"/>
      <c r="AF184" s="6"/>
    </row>
    <row r="185" spans="2:32" ht="15.95" hidden="1" customHeight="1" x14ac:dyDescent="0.25">
      <c r="B185" s="59" t="s">
        <v>38</v>
      </c>
      <c r="C185" s="74"/>
      <c r="D185" s="74"/>
      <c r="E185" s="68"/>
      <c r="F185" s="62"/>
      <c r="G185" s="69"/>
      <c r="H185" s="70"/>
      <c r="I185" s="75">
        <f t="shared" si="10"/>
        <v>0</v>
      </c>
      <c r="J185" s="76"/>
      <c r="K185" s="68"/>
      <c r="L185" s="1" t="b">
        <f t="shared" si="9"/>
        <v>1</v>
      </c>
      <c r="N185" s="6"/>
      <c r="O185" s="6"/>
      <c r="P185" s="6"/>
      <c r="Q185" s="6"/>
      <c r="R185" s="6"/>
      <c r="S185" s="6"/>
      <c r="T185" s="6"/>
      <c r="AF185" s="6"/>
    </row>
    <row r="186" spans="2:32" ht="15.95" hidden="1" customHeight="1" x14ac:dyDescent="0.25">
      <c r="B186" s="59" t="s">
        <v>38</v>
      </c>
      <c r="C186" s="74"/>
      <c r="D186" s="74"/>
      <c r="E186" s="68"/>
      <c r="F186" s="62"/>
      <c r="G186" s="69"/>
      <c r="H186" s="70"/>
      <c r="I186" s="75">
        <f t="shared" si="10"/>
        <v>0</v>
      </c>
      <c r="J186" s="76"/>
      <c r="K186" s="68"/>
      <c r="L186" s="1" t="b">
        <f t="shared" si="9"/>
        <v>1</v>
      </c>
      <c r="N186" s="6"/>
      <c r="O186" s="6"/>
      <c r="P186" s="6"/>
      <c r="Q186" s="6"/>
      <c r="R186" s="6"/>
      <c r="S186" s="6"/>
      <c r="T186" s="6"/>
      <c r="AF186" s="6"/>
    </row>
    <row r="187" spans="2:32" ht="15.95" hidden="1" customHeight="1" x14ac:dyDescent="0.25">
      <c r="B187" s="59" t="s">
        <v>38</v>
      </c>
      <c r="C187" s="74"/>
      <c r="D187" s="74"/>
      <c r="E187" s="68"/>
      <c r="F187" s="62"/>
      <c r="G187" s="69"/>
      <c r="H187" s="70"/>
      <c r="I187" s="75">
        <f t="shared" si="10"/>
        <v>0</v>
      </c>
      <c r="J187" s="76"/>
      <c r="K187" s="68"/>
      <c r="L187" s="1" t="b">
        <f t="shared" si="9"/>
        <v>1</v>
      </c>
      <c r="N187" s="6"/>
      <c r="O187" s="6"/>
      <c r="P187" s="6"/>
      <c r="Q187" s="6"/>
      <c r="R187" s="6"/>
      <c r="S187" s="6"/>
      <c r="T187" s="6"/>
      <c r="AF187" s="6"/>
    </row>
    <row r="188" spans="2:32" ht="15.95" hidden="1" customHeight="1" x14ac:dyDescent="0.25">
      <c r="B188" s="59" t="s">
        <v>38</v>
      </c>
      <c r="C188" s="74"/>
      <c r="D188" s="74"/>
      <c r="E188" s="68"/>
      <c r="F188" s="62"/>
      <c r="G188" s="69"/>
      <c r="H188" s="70"/>
      <c r="I188" s="75">
        <f t="shared" si="10"/>
        <v>0</v>
      </c>
      <c r="J188" s="76"/>
      <c r="K188" s="68"/>
      <c r="L188" s="1" t="b">
        <f t="shared" si="9"/>
        <v>1</v>
      </c>
      <c r="N188" s="6"/>
      <c r="O188" s="6"/>
      <c r="P188" s="6"/>
      <c r="Q188" s="6"/>
      <c r="R188" s="6"/>
      <c r="S188" s="6"/>
      <c r="T188" s="6"/>
      <c r="AF188" s="6"/>
    </row>
    <row r="189" spans="2:32" ht="15.95" hidden="1" customHeight="1" x14ac:dyDescent="0.25">
      <c r="B189" s="59" t="s">
        <v>38</v>
      </c>
      <c r="C189" s="74"/>
      <c r="D189" s="74"/>
      <c r="E189" s="68"/>
      <c r="F189" s="62"/>
      <c r="G189" s="69"/>
      <c r="H189" s="70"/>
      <c r="I189" s="75">
        <f t="shared" si="10"/>
        <v>0</v>
      </c>
      <c r="J189" s="76"/>
      <c r="K189" s="68"/>
      <c r="L189" s="1" t="b">
        <f t="shared" si="9"/>
        <v>1</v>
      </c>
      <c r="N189" s="6"/>
      <c r="O189" s="6"/>
      <c r="P189" s="6"/>
      <c r="Q189" s="6"/>
      <c r="R189" s="6"/>
      <c r="S189" s="6"/>
      <c r="T189" s="6"/>
      <c r="AF189" s="6"/>
    </row>
    <row r="190" spans="2:32" ht="15.95" hidden="1" customHeight="1" x14ac:dyDescent="0.25">
      <c r="B190" s="59" t="s">
        <v>38</v>
      </c>
      <c r="C190" s="74"/>
      <c r="D190" s="74"/>
      <c r="E190" s="68"/>
      <c r="F190" s="62"/>
      <c r="G190" s="69"/>
      <c r="H190" s="70"/>
      <c r="I190" s="75">
        <f t="shared" si="10"/>
        <v>0</v>
      </c>
      <c r="J190" s="76"/>
      <c r="K190" s="68"/>
      <c r="L190" s="1" t="b">
        <f t="shared" si="9"/>
        <v>1</v>
      </c>
      <c r="N190" s="6"/>
      <c r="O190" s="6"/>
      <c r="P190" s="6"/>
      <c r="Q190" s="6"/>
      <c r="R190" s="6"/>
      <c r="S190" s="6"/>
      <c r="T190" s="6"/>
      <c r="AF190" s="6"/>
    </row>
    <row r="191" spans="2:32" ht="15.95" hidden="1" customHeight="1" x14ac:dyDescent="0.25">
      <c r="B191" s="59" t="s">
        <v>38</v>
      </c>
      <c r="C191" s="74"/>
      <c r="D191" s="74"/>
      <c r="E191" s="68"/>
      <c r="F191" s="62"/>
      <c r="G191" s="69"/>
      <c r="H191" s="70"/>
      <c r="I191" s="75">
        <f t="shared" si="10"/>
        <v>0</v>
      </c>
      <c r="J191" s="76"/>
      <c r="K191" s="68"/>
      <c r="L191" s="1" t="b">
        <f t="shared" si="9"/>
        <v>1</v>
      </c>
      <c r="N191" s="6"/>
      <c r="O191" s="6"/>
      <c r="P191" s="6"/>
      <c r="Q191" s="6"/>
      <c r="R191" s="6"/>
      <c r="S191" s="6"/>
      <c r="T191" s="6"/>
      <c r="AF191" s="6"/>
    </row>
    <row r="192" spans="2:32" ht="15.95" hidden="1" customHeight="1" x14ac:dyDescent="0.25">
      <c r="B192" s="59" t="s">
        <v>38</v>
      </c>
      <c r="C192" s="74"/>
      <c r="D192" s="74"/>
      <c r="E192" s="68"/>
      <c r="F192" s="62"/>
      <c r="G192" s="69"/>
      <c r="H192" s="70"/>
      <c r="I192" s="75">
        <f t="shared" si="10"/>
        <v>0</v>
      </c>
      <c r="J192" s="76"/>
      <c r="K192" s="68"/>
      <c r="L192" s="1" t="b">
        <f t="shared" si="9"/>
        <v>1</v>
      </c>
      <c r="N192" s="6"/>
      <c r="O192" s="6"/>
      <c r="P192" s="6"/>
      <c r="Q192" s="6"/>
      <c r="R192" s="6"/>
      <c r="S192" s="6"/>
      <c r="T192" s="6"/>
      <c r="AF192" s="6"/>
    </row>
    <row r="193" spans="2:32" ht="15.95" hidden="1" customHeight="1" x14ac:dyDescent="0.25">
      <c r="B193" s="59" t="s">
        <v>38</v>
      </c>
      <c r="C193" s="74"/>
      <c r="D193" s="74"/>
      <c r="E193" s="68"/>
      <c r="F193" s="62"/>
      <c r="G193" s="69"/>
      <c r="H193" s="70"/>
      <c r="I193" s="75">
        <f t="shared" si="10"/>
        <v>0</v>
      </c>
      <c r="J193" s="76"/>
      <c r="K193" s="68"/>
      <c r="L193" s="1" t="b">
        <f t="shared" si="9"/>
        <v>1</v>
      </c>
      <c r="N193" s="6"/>
      <c r="O193" s="6"/>
      <c r="P193" s="6"/>
      <c r="Q193" s="6"/>
      <c r="R193" s="6"/>
      <c r="S193" s="6"/>
      <c r="T193" s="6"/>
      <c r="AF193" s="6"/>
    </row>
    <row r="194" spans="2:32" ht="15.95" hidden="1" customHeight="1" x14ac:dyDescent="0.25">
      <c r="B194" s="59" t="s">
        <v>38</v>
      </c>
      <c r="C194" s="74"/>
      <c r="D194" s="74"/>
      <c r="E194" s="68"/>
      <c r="F194" s="62"/>
      <c r="G194" s="69"/>
      <c r="H194" s="70"/>
      <c r="I194" s="75">
        <f t="shared" si="10"/>
        <v>0</v>
      </c>
      <c r="J194" s="76"/>
      <c r="K194" s="68"/>
      <c r="L194" s="1" t="b">
        <f t="shared" si="9"/>
        <v>1</v>
      </c>
      <c r="N194" s="6"/>
      <c r="O194" s="6"/>
      <c r="P194" s="6"/>
      <c r="Q194" s="6"/>
      <c r="R194" s="6"/>
      <c r="S194" s="6"/>
      <c r="T194" s="6"/>
      <c r="AF194" s="6"/>
    </row>
    <row r="195" spans="2:32" ht="15.95" hidden="1" customHeight="1" x14ac:dyDescent="0.25">
      <c r="B195" s="59" t="s">
        <v>38</v>
      </c>
      <c r="C195" s="74"/>
      <c r="D195" s="74"/>
      <c r="E195" s="68"/>
      <c r="F195" s="62"/>
      <c r="G195" s="69"/>
      <c r="H195" s="70"/>
      <c r="I195" s="75">
        <f t="shared" si="10"/>
        <v>0</v>
      </c>
      <c r="J195" s="76"/>
      <c r="K195" s="68"/>
      <c r="L195" s="1" t="b">
        <f t="shared" si="9"/>
        <v>1</v>
      </c>
      <c r="N195" s="6"/>
      <c r="O195" s="6"/>
      <c r="P195" s="6"/>
      <c r="Q195" s="6"/>
      <c r="R195" s="6"/>
      <c r="S195" s="6"/>
      <c r="T195" s="6"/>
      <c r="AF195" s="6"/>
    </row>
    <row r="196" spans="2:32" ht="15.95" hidden="1" customHeight="1" x14ac:dyDescent="0.25">
      <c r="B196" s="59" t="s">
        <v>38</v>
      </c>
      <c r="C196" s="74"/>
      <c r="D196" s="74"/>
      <c r="E196" s="68"/>
      <c r="F196" s="62"/>
      <c r="G196" s="69"/>
      <c r="H196" s="70"/>
      <c r="I196" s="75">
        <f t="shared" si="10"/>
        <v>0</v>
      </c>
      <c r="J196" s="76"/>
      <c r="K196" s="68"/>
      <c r="L196" s="1" t="b">
        <f t="shared" si="9"/>
        <v>1</v>
      </c>
      <c r="N196" s="6"/>
      <c r="O196" s="6"/>
      <c r="P196" s="6"/>
      <c r="Q196" s="6"/>
      <c r="R196" s="6"/>
      <c r="S196" s="6"/>
      <c r="T196" s="6"/>
      <c r="AF196" s="6"/>
    </row>
    <row r="197" spans="2:32" ht="15.95" hidden="1" customHeight="1" x14ac:dyDescent="0.25">
      <c r="B197" s="59" t="s">
        <v>38</v>
      </c>
      <c r="C197" s="74"/>
      <c r="D197" s="74"/>
      <c r="E197" s="68"/>
      <c r="F197" s="62"/>
      <c r="G197" s="69"/>
      <c r="H197" s="70"/>
      <c r="I197" s="75">
        <f t="shared" si="10"/>
        <v>0</v>
      </c>
      <c r="J197" s="76"/>
      <c r="K197" s="68"/>
      <c r="L197" s="1" t="b">
        <f t="shared" si="9"/>
        <v>1</v>
      </c>
      <c r="N197" s="6"/>
      <c r="O197" s="6"/>
      <c r="P197" s="6"/>
      <c r="Q197" s="6"/>
      <c r="R197" s="6"/>
      <c r="S197" s="6"/>
      <c r="T197" s="6"/>
      <c r="AF197" s="6"/>
    </row>
    <row r="198" spans="2:32" ht="15.95" hidden="1" customHeight="1" x14ac:dyDescent="0.25">
      <c r="B198" s="59" t="s">
        <v>38</v>
      </c>
      <c r="C198" s="74"/>
      <c r="D198" s="74"/>
      <c r="E198" s="68"/>
      <c r="F198" s="62"/>
      <c r="G198" s="69"/>
      <c r="H198" s="70"/>
      <c r="I198" s="75">
        <f t="shared" si="10"/>
        <v>0</v>
      </c>
      <c r="J198" s="76"/>
      <c r="K198" s="68"/>
      <c r="L198" s="1" t="b">
        <f t="shared" si="9"/>
        <v>1</v>
      </c>
      <c r="N198" s="6"/>
      <c r="O198" s="16"/>
      <c r="P198" s="6"/>
      <c r="Q198" s="6"/>
      <c r="R198" s="6"/>
      <c r="S198" s="6"/>
      <c r="T198" s="6"/>
      <c r="AF198" s="6"/>
    </row>
    <row r="199" spans="2:32" ht="15.95" hidden="1" customHeight="1" x14ac:dyDescent="0.25">
      <c r="B199" s="59" t="s">
        <v>38</v>
      </c>
      <c r="C199" s="74"/>
      <c r="D199" s="74"/>
      <c r="E199" s="68"/>
      <c r="F199" s="62"/>
      <c r="G199" s="69"/>
      <c r="H199" s="70"/>
      <c r="I199" s="75">
        <f t="shared" si="10"/>
        <v>0</v>
      </c>
      <c r="J199" s="76"/>
      <c r="K199" s="68"/>
      <c r="L199" s="1" t="b">
        <f t="shared" si="9"/>
        <v>1</v>
      </c>
      <c r="N199" s="6"/>
      <c r="O199" s="6"/>
      <c r="P199" s="6"/>
      <c r="Q199" s="6"/>
      <c r="R199" s="6"/>
      <c r="S199" s="6"/>
      <c r="T199" s="6"/>
      <c r="AF199" s="6"/>
    </row>
    <row r="200" spans="2:32" ht="15.95" hidden="1" customHeight="1" x14ac:dyDescent="0.25">
      <c r="B200" s="59" t="s">
        <v>38</v>
      </c>
      <c r="C200" s="74"/>
      <c r="D200" s="74"/>
      <c r="E200" s="68"/>
      <c r="F200" s="62"/>
      <c r="G200" s="69"/>
      <c r="H200" s="70"/>
      <c r="I200" s="75">
        <f t="shared" si="10"/>
        <v>0</v>
      </c>
      <c r="J200" s="76"/>
      <c r="K200" s="68"/>
      <c r="L200" s="1" t="b">
        <f t="shared" si="9"/>
        <v>1</v>
      </c>
      <c r="N200" s="6"/>
      <c r="O200" s="6"/>
      <c r="P200" s="6"/>
      <c r="Q200" s="6"/>
      <c r="R200" s="6"/>
      <c r="S200" s="6"/>
      <c r="T200" s="6"/>
      <c r="AF200" s="6"/>
    </row>
    <row r="201" spans="2:32" ht="15.95" hidden="1" customHeight="1" x14ac:dyDescent="0.25">
      <c r="B201" s="59" t="s">
        <v>38</v>
      </c>
      <c r="C201" s="74"/>
      <c r="D201" s="74"/>
      <c r="E201" s="68"/>
      <c r="F201" s="62"/>
      <c r="G201" s="69"/>
      <c r="H201" s="70"/>
      <c r="I201" s="75">
        <f t="shared" si="10"/>
        <v>0</v>
      </c>
      <c r="J201" s="76"/>
      <c r="K201" s="68"/>
      <c r="L201" s="1" t="b">
        <f t="shared" si="9"/>
        <v>1</v>
      </c>
      <c r="N201" s="6"/>
      <c r="O201" s="6"/>
      <c r="P201" s="6"/>
      <c r="Q201" s="6"/>
      <c r="R201" s="6"/>
      <c r="S201" s="6"/>
      <c r="T201" s="6"/>
      <c r="AF201" s="6"/>
    </row>
    <row r="202" spans="2:32" ht="15.95" hidden="1" customHeight="1" x14ac:dyDescent="0.25">
      <c r="B202" s="59" t="s">
        <v>38</v>
      </c>
      <c r="C202" s="74"/>
      <c r="D202" s="74"/>
      <c r="E202" s="68"/>
      <c r="F202" s="62"/>
      <c r="G202" s="69"/>
      <c r="H202" s="70"/>
      <c r="I202" s="75">
        <f t="shared" si="10"/>
        <v>0</v>
      </c>
      <c r="J202" s="76"/>
      <c r="K202" s="68"/>
      <c r="L202" s="1" t="b">
        <f t="shared" si="9"/>
        <v>1</v>
      </c>
      <c r="N202" s="6"/>
      <c r="O202" s="6"/>
      <c r="P202" s="6"/>
      <c r="Q202" s="6"/>
      <c r="R202" s="6"/>
      <c r="S202" s="6"/>
      <c r="T202" s="6"/>
      <c r="AF202" s="6"/>
    </row>
    <row r="203" spans="2:32" ht="15.95" hidden="1" customHeight="1" x14ac:dyDescent="0.25">
      <c r="B203" s="59" t="s">
        <v>38</v>
      </c>
      <c r="C203" s="74"/>
      <c r="D203" s="74"/>
      <c r="E203" s="68"/>
      <c r="F203" s="62"/>
      <c r="G203" s="69"/>
      <c r="H203" s="70"/>
      <c r="I203" s="75">
        <f t="shared" si="10"/>
        <v>0</v>
      </c>
      <c r="J203" s="76"/>
      <c r="K203" s="68"/>
      <c r="L203" s="1" t="b">
        <f t="shared" si="9"/>
        <v>1</v>
      </c>
      <c r="N203" s="6"/>
      <c r="O203" s="6"/>
      <c r="P203" s="6"/>
      <c r="Q203" s="6"/>
      <c r="R203" s="6"/>
      <c r="S203" s="6"/>
      <c r="T203" s="6"/>
      <c r="AF203" s="6"/>
    </row>
    <row r="204" spans="2:32" ht="15.95" hidden="1" customHeight="1" x14ac:dyDescent="0.25">
      <c r="B204" s="59" t="s">
        <v>38</v>
      </c>
      <c r="C204" s="74"/>
      <c r="D204" s="74"/>
      <c r="E204" s="68"/>
      <c r="F204" s="62"/>
      <c r="G204" s="69"/>
      <c r="H204" s="70"/>
      <c r="I204" s="75">
        <f t="shared" si="10"/>
        <v>0</v>
      </c>
      <c r="J204" s="76"/>
      <c r="K204" s="68"/>
      <c r="L204" s="1" t="b">
        <f t="shared" si="9"/>
        <v>1</v>
      </c>
      <c r="N204" s="6"/>
      <c r="O204" s="6"/>
      <c r="P204" s="6"/>
      <c r="Q204" s="6"/>
      <c r="R204" s="6"/>
      <c r="S204" s="6"/>
      <c r="T204" s="6"/>
      <c r="AF204" s="6"/>
    </row>
    <row r="205" spans="2:32" ht="15.95" hidden="1" customHeight="1" x14ac:dyDescent="0.25">
      <c r="B205" s="59" t="s">
        <v>38</v>
      </c>
      <c r="C205" s="74"/>
      <c r="D205" s="74"/>
      <c r="E205" s="68"/>
      <c r="F205" s="62"/>
      <c r="G205" s="69"/>
      <c r="H205" s="70"/>
      <c r="I205" s="75">
        <f t="shared" si="10"/>
        <v>0</v>
      </c>
      <c r="J205" s="76"/>
      <c r="K205" s="68"/>
      <c r="L205" s="1" t="b">
        <f t="shared" ref="L205:L268" si="11">IF(E204=G204,TRUE,IF(G204="kg",(IF(E204="g",TRUE,IF(E204="ml",IF(G204="litre",TRUE,"Inconsistant Units"),"Inconsistant Units"))),IF(E204="ml",IF(G204="litre",TRUE,"Inconsistant Units"),"Inconsistant Units")))</f>
        <v>1</v>
      </c>
      <c r="N205" s="6"/>
      <c r="O205" s="6"/>
      <c r="P205" s="6"/>
      <c r="Q205" s="6"/>
      <c r="R205" s="6"/>
      <c r="S205" s="6"/>
      <c r="T205" s="6"/>
      <c r="AF205" s="6"/>
    </row>
    <row r="206" spans="2:32" ht="15.95" customHeight="1" x14ac:dyDescent="0.25">
      <c r="B206" s="59" t="s">
        <v>41</v>
      </c>
      <c r="C206" s="67" t="s">
        <v>78</v>
      </c>
      <c r="D206" s="77" t="s">
        <v>138</v>
      </c>
      <c r="E206" s="68" t="s">
        <v>100</v>
      </c>
      <c r="F206" s="62"/>
      <c r="G206" s="69" t="s">
        <v>100</v>
      </c>
      <c r="H206" s="70">
        <v>0.3</v>
      </c>
      <c r="I206" s="71">
        <f t="shared" ref="I206:I269" si="12">IF(IF(ISBLANK(F206),H206,H206/F206)&gt;0.005,(IF(ISBLANK(F206),H206,H206/F206)),ROUNDUP(IF(ISBLANK(F206),H206,H206/F206),2))</f>
        <v>0.3</v>
      </c>
      <c r="J206" s="72"/>
      <c r="K206" s="73"/>
      <c r="L206" s="1" t="b">
        <f t="shared" si="11"/>
        <v>1</v>
      </c>
      <c r="N206" s="6"/>
      <c r="O206" s="6"/>
      <c r="P206" s="6"/>
      <c r="Q206" s="6"/>
      <c r="R206" s="6"/>
      <c r="S206" s="6"/>
      <c r="T206" s="6"/>
      <c r="AF206" s="6"/>
    </row>
    <row r="207" spans="2:32" ht="15.95" customHeight="1" x14ac:dyDescent="0.25">
      <c r="B207" s="59" t="s">
        <v>41</v>
      </c>
      <c r="C207" s="67" t="s">
        <v>78</v>
      </c>
      <c r="D207" s="60" t="s">
        <v>258</v>
      </c>
      <c r="E207" s="68" t="s">
        <v>50</v>
      </c>
      <c r="F207" s="62">
        <v>1.7</v>
      </c>
      <c r="G207" s="69" t="s">
        <v>54</v>
      </c>
      <c r="H207" s="70">
        <v>3.93</v>
      </c>
      <c r="I207" s="71">
        <f t="shared" si="12"/>
        <v>2.3117647058823532</v>
      </c>
      <c r="J207" s="72"/>
      <c r="K207" s="73"/>
      <c r="L207" s="1" t="b">
        <f t="shared" si="11"/>
        <v>1</v>
      </c>
      <c r="N207" s="27"/>
      <c r="O207" s="6"/>
      <c r="P207" s="6"/>
      <c r="Q207" s="6"/>
      <c r="R207" s="6"/>
      <c r="S207" s="6"/>
      <c r="T207" s="6"/>
      <c r="AF207" s="6"/>
    </row>
    <row r="208" spans="2:32" ht="15.95" customHeight="1" x14ac:dyDescent="0.25">
      <c r="B208" s="59" t="s">
        <v>41</v>
      </c>
      <c r="C208" s="67" t="s">
        <v>78</v>
      </c>
      <c r="D208" s="60" t="s">
        <v>139</v>
      </c>
      <c r="E208" s="68" t="s">
        <v>100</v>
      </c>
      <c r="F208" s="62">
        <v>1</v>
      </c>
      <c r="G208" s="69" t="s">
        <v>100</v>
      </c>
      <c r="H208" s="70">
        <v>0.9</v>
      </c>
      <c r="I208" s="71">
        <f t="shared" si="12"/>
        <v>0.9</v>
      </c>
      <c r="J208" s="72"/>
      <c r="K208" s="73"/>
      <c r="L208" s="1" t="b">
        <f t="shared" si="11"/>
        <v>1</v>
      </c>
      <c r="N208" s="14"/>
      <c r="O208" s="6"/>
      <c r="P208" s="6"/>
      <c r="Q208" s="6"/>
      <c r="R208" s="6"/>
      <c r="S208" s="6"/>
      <c r="T208" s="6"/>
      <c r="AF208" s="6"/>
    </row>
    <row r="209" spans="2:32" ht="15.95" customHeight="1" x14ac:dyDescent="0.25">
      <c r="B209" s="59" t="s">
        <v>41</v>
      </c>
      <c r="C209" s="67" t="s">
        <v>78</v>
      </c>
      <c r="D209" s="77" t="s">
        <v>140</v>
      </c>
      <c r="E209" s="68" t="s">
        <v>50</v>
      </c>
      <c r="F209" s="62">
        <v>12.5</v>
      </c>
      <c r="G209" s="69" t="s">
        <v>54</v>
      </c>
      <c r="H209" s="70">
        <v>20.9</v>
      </c>
      <c r="I209" s="71">
        <f t="shared" si="12"/>
        <v>1.6719999999999999</v>
      </c>
      <c r="J209" s="72"/>
      <c r="K209" s="73"/>
      <c r="L209" s="1" t="b">
        <f t="shared" si="11"/>
        <v>1</v>
      </c>
      <c r="N209" s="14"/>
      <c r="O209" s="6"/>
      <c r="P209" s="6"/>
      <c r="Q209" s="6"/>
      <c r="R209" s="6"/>
      <c r="S209" s="6"/>
      <c r="T209" s="6"/>
      <c r="AF209" s="6"/>
    </row>
    <row r="210" spans="2:32" ht="15.95" customHeight="1" x14ac:dyDescent="0.25">
      <c r="B210" s="59" t="s">
        <v>41</v>
      </c>
      <c r="C210" s="67" t="s">
        <v>78</v>
      </c>
      <c r="D210" s="77" t="s">
        <v>141</v>
      </c>
      <c r="E210" s="68" t="s">
        <v>100</v>
      </c>
      <c r="F210" s="62">
        <v>1</v>
      </c>
      <c r="G210" s="69" t="s">
        <v>100</v>
      </c>
      <c r="H210" s="70">
        <v>0.45</v>
      </c>
      <c r="I210" s="71">
        <f t="shared" si="12"/>
        <v>0.45</v>
      </c>
      <c r="J210" s="72"/>
      <c r="K210" s="73"/>
      <c r="L210" s="1" t="b">
        <f t="shared" si="11"/>
        <v>1</v>
      </c>
      <c r="N210" s="6"/>
      <c r="O210" s="6"/>
      <c r="P210" s="6"/>
      <c r="Q210" s="6"/>
      <c r="R210" s="6"/>
      <c r="S210" s="6"/>
      <c r="T210" s="6"/>
      <c r="AF210" s="6"/>
    </row>
    <row r="211" spans="2:32" ht="15.95" customHeight="1" x14ac:dyDescent="0.25">
      <c r="B211" s="59" t="s">
        <v>41</v>
      </c>
      <c r="C211" s="67" t="s">
        <v>78</v>
      </c>
      <c r="D211" s="77" t="s">
        <v>142</v>
      </c>
      <c r="E211" s="68" t="s">
        <v>50</v>
      </c>
      <c r="F211" s="62">
        <v>0.125</v>
      </c>
      <c r="G211" s="69" t="s">
        <v>54</v>
      </c>
      <c r="H211" s="70">
        <v>2</v>
      </c>
      <c r="I211" s="71">
        <f t="shared" si="12"/>
        <v>16</v>
      </c>
      <c r="J211" s="72"/>
      <c r="K211" s="73"/>
      <c r="L211" s="1" t="b">
        <f t="shared" si="11"/>
        <v>1</v>
      </c>
      <c r="N211" s="6"/>
      <c r="O211" s="6"/>
      <c r="P211" s="6"/>
      <c r="Q211" s="6"/>
      <c r="R211" s="6"/>
      <c r="S211" s="6"/>
      <c r="T211" s="6"/>
      <c r="AF211" s="6"/>
    </row>
    <row r="212" spans="2:32" ht="15.95" customHeight="1" x14ac:dyDescent="0.25">
      <c r="B212" s="59" t="s">
        <v>41</v>
      </c>
      <c r="C212" s="67" t="s">
        <v>78</v>
      </c>
      <c r="D212" s="77" t="s">
        <v>143</v>
      </c>
      <c r="E212" s="68" t="s">
        <v>50</v>
      </c>
      <c r="F212" s="62">
        <v>0.2</v>
      </c>
      <c r="G212" s="69" t="s">
        <v>54</v>
      </c>
      <c r="H212" s="70">
        <v>2.99</v>
      </c>
      <c r="I212" s="71">
        <f t="shared" si="12"/>
        <v>14.950000000000001</v>
      </c>
      <c r="J212" s="72"/>
      <c r="K212" s="73"/>
      <c r="L212" s="1" t="b">
        <f t="shared" si="11"/>
        <v>1</v>
      </c>
      <c r="N212" s="6"/>
      <c r="O212" s="6"/>
      <c r="P212" s="6"/>
      <c r="Q212" s="6"/>
      <c r="R212" s="6"/>
      <c r="S212" s="6"/>
      <c r="T212" s="6"/>
      <c r="AF212" s="6"/>
    </row>
    <row r="213" spans="2:32" ht="15.95" customHeight="1" x14ac:dyDescent="0.25">
      <c r="B213" s="59" t="s">
        <v>41</v>
      </c>
      <c r="C213" s="67" t="s">
        <v>78</v>
      </c>
      <c r="D213" s="77" t="s">
        <v>144</v>
      </c>
      <c r="E213" s="68" t="s">
        <v>100</v>
      </c>
      <c r="F213" s="62">
        <v>1</v>
      </c>
      <c r="G213" s="69" t="s">
        <v>100</v>
      </c>
      <c r="H213" s="70">
        <v>0.32</v>
      </c>
      <c r="I213" s="71">
        <f t="shared" si="12"/>
        <v>0.32</v>
      </c>
      <c r="J213" s="72"/>
      <c r="K213" s="73"/>
      <c r="L213" s="1" t="b">
        <f t="shared" si="11"/>
        <v>1</v>
      </c>
      <c r="N213" s="6"/>
      <c r="O213" s="6"/>
      <c r="P213" s="6"/>
      <c r="Q213" s="6"/>
      <c r="R213" s="6"/>
      <c r="S213" s="6"/>
      <c r="T213" s="6"/>
      <c r="AF213" s="6"/>
    </row>
    <row r="214" spans="2:32" ht="15.95" customHeight="1" x14ac:dyDescent="0.25">
      <c r="B214" s="59" t="s">
        <v>41</v>
      </c>
      <c r="C214" s="67" t="s">
        <v>78</v>
      </c>
      <c r="D214" s="60" t="s">
        <v>145</v>
      </c>
      <c r="E214" s="68" t="s">
        <v>100</v>
      </c>
      <c r="F214" s="62">
        <v>1</v>
      </c>
      <c r="G214" s="69" t="s">
        <v>100</v>
      </c>
      <c r="H214" s="70">
        <v>0.38</v>
      </c>
      <c r="I214" s="71">
        <f t="shared" si="12"/>
        <v>0.38</v>
      </c>
      <c r="J214" s="72"/>
      <c r="K214" s="73"/>
      <c r="L214" s="1" t="b">
        <f t="shared" si="11"/>
        <v>1</v>
      </c>
      <c r="N214" s="6"/>
      <c r="O214" s="6"/>
      <c r="P214" s="6"/>
      <c r="Q214" s="6"/>
      <c r="R214" s="6"/>
      <c r="S214" s="6"/>
      <c r="T214" s="6"/>
      <c r="AF214" s="6"/>
    </row>
    <row r="215" spans="2:32" ht="15.95" customHeight="1" x14ac:dyDescent="0.25">
      <c r="B215" s="59" t="s">
        <v>41</v>
      </c>
      <c r="C215" s="67" t="s">
        <v>78</v>
      </c>
      <c r="D215" s="77" t="s">
        <v>146</v>
      </c>
      <c r="E215" s="68" t="s">
        <v>100</v>
      </c>
      <c r="F215" s="62"/>
      <c r="G215" s="69" t="s">
        <v>100</v>
      </c>
      <c r="H215" s="70">
        <v>1.08</v>
      </c>
      <c r="I215" s="71">
        <f t="shared" si="12"/>
        <v>1.08</v>
      </c>
      <c r="J215" s="72"/>
      <c r="K215" s="73"/>
      <c r="L215" s="1" t="b">
        <f t="shared" si="11"/>
        <v>1</v>
      </c>
      <c r="N215" s="6"/>
      <c r="O215" s="6"/>
      <c r="P215" s="6"/>
      <c r="Q215" s="6"/>
      <c r="R215" s="6"/>
      <c r="S215" s="6"/>
      <c r="T215" s="6"/>
      <c r="AF215" s="6"/>
    </row>
    <row r="216" spans="2:32" ht="15.95" customHeight="1" x14ac:dyDescent="0.25">
      <c r="B216" s="59" t="s">
        <v>41</v>
      </c>
      <c r="C216" s="67" t="s">
        <v>78</v>
      </c>
      <c r="D216" s="77" t="s">
        <v>147</v>
      </c>
      <c r="E216" s="68" t="s">
        <v>100</v>
      </c>
      <c r="F216" s="62"/>
      <c r="G216" s="69" t="s">
        <v>100</v>
      </c>
      <c r="H216" s="70">
        <v>1.5</v>
      </c>
      <c r="I216" s="71">
        <f t="shared" si="12"/>
        <v>1.5</v>
      </c>
      <c r="J216" s="72"/>
      <c r="K216" s="73"/>
      <c r="L216" s="1" t="b">
        <f t="shared" si="11"/>
        <v>1</v>
      </c>
      <c r="N216" s="6"/>
      <c r="O216" s="6"/>
      <c r="P216" s="6"/>
      <c r="Q216" s="6"/>
      <c r="R216" s="6"/>
      <c r="S216" s="6"/>
      <c r="T216" s="6"/>
      <c r="AF216" s="6"/>
    </row>
    <row r="217" spans="2:32" ht="15.95" customHeight="1" x14ac:dyDescent="0.25">
      <c r="B217" s="59" t="s">
        <v>41</v>
      </c>
      <c r="C217" s="67" t="s">
        <v>78</v>
      </c>
      <c r="D217" s="77" t="s">
        <v>148</v>
      </c>
      <c r="E217" s="68" t="s">
        <v>100</v>
      </c>
      <c r="F217" s="62"/>
      <c r="G217" s="69" t="s">
        <v>100</v>
      </c>
      <c r="H217" s="70">
        <v>0.35</v>
      </c>
      <c r="I217" s="71">
        <f t="shared" si="12"/>
        <v>0.35</v>
      </c>
      <c r="J217" s="72"/>
      <c r="K217" s="73"/>
      <c r="L217" s="1" t="b">
        <f t="shared" si="11"/>
        <v>1</v>
      </c>
      <c r="N217" s="6"/>
      <c r="O217" s="6"/>
      <c r="P217" s="6"/>
      <c r="Q217" s="6"/>
      <c r="R217" s="6"/>
      <c r="S217" s="6"/>
      <c r="T217" s="6"/>
      <c r="AF217" s="6"/>
    </row>
    <row r="218" spans="2:32" ht="15.95" customHeight="1" x14ac:dyDescent="0.25">
      <c r="B218" s="59" t="s">
        <v>41</v>
      </c>
      <c r="C218" s="67" t="s">
        <v>78</v>
      </c>
      <c r="D218" s="77" t="s">
        <v>149</v>
      </c>
      <c r="E218" s="68" t="s">
        <v>100</v>
      </c>
      <c r="F218" s="62"/>
      <c r="G218" s="69" t="s">
        <v>100</v>
      </c>
      <c r="H218" s="70">
        <v>0.27</v>
      </c>
      <c r="I218" s="71">
        <f t="shared" si="12"/>
        <v>0.27</v>
      </c>
      <c r="J218" s="72"/>
      <c r="K218" s="73"/>
      <c r="L218" s="1" t="b">
        <f t="shared" si="11"/>
        <v>1</v>
      </c>
      <c r="N218" s="6"/>
      <c r="O218" s="6"/>
      <c r="P218" s="6"/>
      <c r="Q218" s="6"/>
      <c r="R218" s="6"/>
      <c r="S218" s="6"/>
      <c r="T218" s="6"/>
      <c r="AF218" s="6"/>
    </row>
    <row r="219" spans="2:32" ht="15.95" customHeight="1" x14ac:dyDescent="0.25">
      <c r="B219" s="59" t="s">
        <v>41</v>
      </c>
      <c r="C219" s="67" t="s">
        <v>78</v>
      </c>
      <c r="D219" s="77" t="s">
        <v>150</v>
      </c>
      <c r="E219" s="68" t="s">
        <v>100</v>
      </c>
      <c r="F219" s="62">
        <v>1</v>
      </c>
      <c r="G219" s="69" t="s">
        <v>100</v>
      </c>
      <c r="H219" s="70">
        <v>1.6</v>
      </c>
      <c r="I219" s="71">
        <f t="shared" si="12"/>
        <v>1.6</v>
      </c>
      <c r="J219" s="72"/>
      <c r="K219" s="73"/>
      <c r="L219" s="1" t="b">
        <f t="shared" si="11"/>
        <v>1</v>
      </c>
      <c r="N219" s="6"/>
      <c r="O219" s="6"/>
      <c r="P219" s="6"/>
      <c r="Q219" s="6"/>
      <c r="R219" s="6"/>
      <c r="S219" s="6"/>
      <c r="T219" s="6"/>
      <c r="AF219" s="6"/>
    </row>
    <row r="220" spans="2:32" ht="15.95" customHeight="1" x14ac:dyDescent="0.25">
      <c r="B220" s="59" t="s">
        <v>41</v>
      </c>
      <c r="C220" s="67" t="s">
        <v>78</v>
      </c>
      <c r="D220" s="77" t="s">
        <v>151</v>
      </c>
      <c r="E220" s="68" t="s">
        <v>50</v>
      </c>
      <c r="F220" s="62">
        <v>1</v>
      </c>
      <c r="G220" s="69" t="s">
        <v>54</v>
      </c>
      <c r="H220" s="70">
        <v>2.97</v>
      </c>
      <c r="I220" s="71">
        <f t="shared" si="12"/>
        <v>2.97</v>
      </c>
      <c r="J220" s="72"/>
      <c r="K220" s="73"/>
      <c r="L220" s="1" t="b">
        <f t="shared" si="11"/>
        <v>1</v>
      </c>
      <c r="N220" s="6"/>
      <c r="O220" s="6"/>
      <c r="P220" s="6"/>
      <c r="Q220" s="6"/>
      <c r="R220" s="6"/>
      <c r="S220" s="6"/>
      <c r="T220" s="6"/>
      <c r="AF220" s="6"/>
    </row>
    <row r="221" spans="2:32" ht="15.95" customHeight="1" x14ac:dyDescent="0.25">
      <c r="B221" s="59" t="s">
        <v>41</v>
      </c>
      <c r="C221" s="67" t="s">
        <v>78</v>
      </c>
      <c r="D221" s="77" t="s">
        <v>152</v>
      </c>
      <c r="E221" s="68" t="s">
        <v>50</v>
      </c>
      <c r="F221" s="62">
        <v>0.125</v>
      </c>
      <c r="G221" s="69" t="s">
        <v>54</v>
      </c>
      <c r="H221" s="70">
        <v>1.7</v>
      </c>
      <c r="I221" s="71">
        <f t="shared" si="12"/>
        <v>13.6</v>
      </c>
      <c r="J221" s="72"/>
      <c r="K221" s="73"/>
      <c r="L221" s="1" t="b">
        <f t="shared" si="11"/>
        <v>1</v>
      </c>
      <c r="N221" s="18"/>
      <c r="O221" s="6"/>
      <c r="P221" s="6"/>
      <c r="Q221" s="6"/>
      <c r="R221" s="6"/>
      <c r="S221" s="6"/>
      <c r="T221" s="6"/>
      <c r="AF221" s="6"/>
    </row>
    <row r="222" spans="2:32" ht="15.95" customHeight="1" x14ac:dyDescent="0.25">
      <c r="B222" s="59" t="s">
        <v>41</v>
      </c>
      <c r="C222" s="67" t="s">
        <v>78</v>
      </c>
      <c r="D222" s="77" t="s">
        <v>153</v>
      </c>
      <c r="E222" s="68" t="s">
        <v>100</v>
      </c>
      <c r="F222" s="62"/>
      <c r="G222" s="69" t="s">
        <v>100</v>
      </c>
      <c r="H222" s="70">
        <v>0.15</v>
      </c>
      <c r="I222" s="71">
        <f t="shared" si="12"/>
        <v>0.15</v>
      </c>
      <c r="J222" s="72"/>
      <c r="K222" s="73"/>
      <c r="L222" s="1" t="b">
        <f t="shared" si="11"/>
        <v>1</v>
      </c>
      <c r="N222" s="18"/>
      <c r="O222" s="6"/>
      <c r="P222" s="6"/>
      <c r="Q222" s="6"/>
      <c r="R222" s="6"/>
      <c r="S222" s="6"/>
      <c r="T222" s="6"/>
      <c r="AF222" s="6"/>
    </row>
    <row r="223" spans="2:32" ht="15.95" customHeight="1" x14ac:dyDescent="0.25">
      <c r="B223" s="59" t="s">
        <v>41</v>
      </c>
      <c r="C223" s="67" t="s">
        <v>114</v>
      </c>
      <c r="D223" s="60" t="s">
        <v>259</v>
      </c>
      <c r="E223" s="68" t="s">
        <v>100</v>
      </c>
      <c r="F223" s="62">
        <v>1</v>
      </c>
      <c r="G223" s="69" t="s">
        <v>100</v>
      </c>
      <c r="H223" s="70">
        <v>1.65</v>
      </c>
      <c r="I223" s="71">
        <f t="shared" si="12"/>
        <v>1.65</v>
      </c>
      <c r="J223" s="72"/>
      <c r="K223" s="73"/>
      <c r="L223" s="1" t="b">
        <f t="shared" si="11"/>
        <v>1</v>
      </c>
      <c r="N223" s="18"/>
      <c r="O223" s="6"/>
      <c r="P223" s="6"/>
      <c r="Q223" s="6"/>
      <c r="R223" s="6"/>
      <c r="S223" s="6"/>
      <c r="T223" s="6"/>
      <c r="AF223" s="6"/>
    </row>
    <row r="224" spans="2:32" ht="15.95" customHeight="1" x14ac:dyDescent="0.25">
      <c r="B224" s="59" t="s">
        <v>41</v>
      </c>
      <c r="C224" s="67" t="s">
        <v>114</v>
      </c>
      <c r="D224" s="77" t="s">
        <v>155</v>
      </c>
      <c r="E224" s="68" t="s">
        <v>100</v>
      </c>
      <c r="F224" s="62">
        <v>1</v>
      </c>
      <c r="G224" s="69" t="s">
        <v>100</v>
      </c>
      <c r="H224" s="70">
        <v>0.82</v>
      </c>
      <c r="I224" s="71">
        <f t="shared" si="12"/>
        <v>0.82</v>
      </c>
      <c r="J224" s="72"/>
      <c r="K224" s="73"/>
      <c r="L224" s="1" t="b">
        <f t="shared" si="11"/>
        <v>1</v>
      </c>
      <c r="N224" s="6"/>
      <c r="O224" s="6"/>
      <c r="P224" s="6"/>
      <c r="Q224" s="6"/>
      <c r="R224" s="6"/>
      <c r="S224" s="6"/>
      <c r="T224" s="6"/>
      <c r="AF224" s="6"/>
    </row>
    <row r="225" spans="2:32" ht="15.95" customHeight="1" x14ac:dyDescent="0.25">
      <c r="B225" s="59" t="s">
        <v>41</v>
      </c>
      <c r="C225" s="67" t="s">
        <v>114</v>
      </c>
      <c r="D225" s="77" t="s">
        <v>156</v>
      </c>
      <c r="E225" s="68" t="s">
        <v>100</v>
      </c>
      <c r="F225" s="62">
        <v>1</v>
      </c>
      <c r="G225" s="69" t="s">
        <v>100</v>
      </c>
      <c r="H225" s="70">
        <v>0.52</v>
      </c>
      <c r="I225" s="71">
        <f t="shared" si="12"/>
        <v>0.52</v>
      </c>
      <c r="J225" s="72"/>
      <c r="K225" s="73"/>
      <c r="L225" s="1" t="b">
        <f t="shared" si="11"/>
        <v>1</v>
      </c>
      <c r="N225" s="6"/>
      <c r="O225" s="6"/>
      <c r="P225" s="6"/>
      <c r="Q225" s="6"/>
      <c r="R225" s="6"/>
      <c r="S225" s="6"/>
      <c r="T225" s="6"/>
      <c r="AF225" s="6"/>
    </row>
    <row r="226" spans="2:32" ht="15.95" customHeight="1" x14ac:dyDescent="0.25">
      <c r="B226" s="59" t="s">
        <v>41</v>
      </c>
      <c r="C226" s="67" t="s">
        <v>114</v>
      </c>
      <c r="D226" s="77" t="s">
        <v>260</v>
      </c>
      <c r="E226" s="68" t="s">
        <v>50</v>
      </c>
      <c r="F226" s="62">
        <v>2</v>
      </c>
      <c r="G226" s="69" t="s">
        <v>54</v>
      </c>
      <c r="H226" s="70">
        <v>9.25</v>
      </c>
      <c r="I226" s="71">
        <f t="shared" si="12"/>
        <v>4.625</v>
      </c>
      <c r="J226" s="72"/>
      <c r="K226" s="73"/>
      <c r="L226" s="1" t="b">
        <f t="shared" si="11"/>
        <v>1</v>
      </c>
      <c r="N226" s="6"/>
      <c r="O226" s="6"/>
      <c r="P226" s="6"/>
      <c r="Q226" s="6"/>
      <c r="R226" s="6"/>
      <c r="S226" s="6"/>
      <c r="T226" s="6"/>
      <c r="AF226" s="6"/>
    </row>
    <row r="227" spans="2:32" ht="15.95" customHeight="1" x14ac:dyDescent="0.25">
      <c r="B227" s="59" t="s">
        <v>41</v>
      </c>
      <c r="C227" s="67" t="s">
        <v>114</v>
      </c>
      <c r="D227" s="77" t="s">
        <v>261</v>
      </c>
      <c r="E227" s="68" t="s">
        <v>50</v>
      </c>
      <c r="F227" s="62">
        <v>1</v>
      </c>
      <c r="G227" s="69" t="s">
        <v>54</v>
      </c>
      <c r="H227" s="70">
        <v>3.34</v>
      </c>
      <c r="I227" s="71">
        <f t="shared" si="12"/>
        <v>3.34</v>
      </c>
      <c r="J227" s="72"/>
      <c r="K227" s="73"/>
      <c r="L227" s="1" t="b">
        <f t="shared" si="11"/>
        <v>1</v>
      </c>
      <c r="N227" s="6"/>
      <c r="O227" s="6"/>
      <c r="P227" s="6"/>
      <c r="Q227" s="6"/>
      <c r="R227" s="6"/>
      <c r="S227" s="6"/>
      <c r="T227" s="6"/>
      <c r="AF227" s="6"/>
    </row>
    <row r="228" spans="2:32" ht="15.95" customHeight="1" x14ac:dyDescent="0.25">
      <c r="B228" s="59" t="s">
        <v>41</v>
      </c>
      <c r="C228" s="67" t="s">
        <v>114</v>
      </c>
      <c r="D228" s="77" t="s">
        <v>262</v>
      </c>
      <c r="E228" s="68" t="s">
        <v>50</v>
      </c>
      <c r="F228" s="62">
        <v>1</v>
      </c>
      <c r="G228" s="69" t="s">
        <v>54</v>
      </c>
      <c r="H228" s="70">
        <v>11.95</v>
      </c>
      <c r="I228" s="71">
        <f t="shared" si="12"/>
        <v>11.95</v>
      </c>
      <c r="J228" s="72"/>
      <c r="K228" s="73"/>
      <c r="L228" s="1" t="b">
        <f t="shared" si="11"/>
        <v>1</v>
      </c>
      <c r="N228" s="6"/>
      <c r="O228" s="6"/>
      <c r="P228" s="6"/>
      <c r="Q228" s="6"/>
      <c r="R228" s="6"/>
      <c r="S228" s="6"/>
      <c r="T228" s="6"/>
      <c r="AF228" s="6"/>
    </row>
    <row r="229" spans="2:32" ht="15.95" customHeight="1" x14ac:dyDescent="0.25">
      <c r="B229" s="59" t="s">
        <v>41</v>
      </c>
      <c r="C229" s="67" t="s">
        <v>114</v>
      </c>
      <c r="D229" s="77" t="s">
        <v>263</v>
      </c>
      <c r="E229" s="68" t="s">
        <v>50</v>
      </c>
      <c r="F229" s="62">
        <v>1</v>
      </c>
      <c r="G229" s="69" t="s">
        <v>54</v>
      </c>
      <c r="H229" s="70">
        <v>0.77</v>
      </c>
      <c r="I229" s="71">
        <f t="shared" si="12"/>
        <v>0.77</v>
      </c>
      <c r="J229" s="72"/>
      <c r="K229" s="73"/>
      <c r="L229" s="1" t="b">
        <f t="shared" si="11"/>
        <v>1</v>
      </c>
      <c r="N229" s="6"/>
      <c r="O229" s="6"/>
      <c r="P229" s="6"/>
      <c r="Q229" s="6"/>
      <c r="R229" s="6"/>
      <c r="S229" s="6"/>
      <c r="T229" s="6"/>
      <c r="AF229" s="6"/>
    </row>
    <row r="230" spans="2:32" ht="15.95" customHeight="1" x14ac:dyDescent="0.25">
      <c r="B230" s="59" t="s">
        <v>41</v>
      </c>
      <c r="C230" s="67" t="s">
        <v>82</v>
      </c>
      <c r="D230" s="77" t="s">
        <v>168</v>
      </c>
      <c r="E230" s="68" t="s">
        <v>50</v>
      </c>
      <c r="F230" s="62">
        <v>1</v>
      </c>
      <c r="G230" s="69" t="s">
        <v>54</v>
      </c>
      <c r="H230" s="70">
        <v>11.25</v>
      </c>
      <c r="I230" s="71">
        <f t="shared" si="12"/>
        <v>11.25</v>
      </c>
      <c r="J230" s="72"/>
      <c r="K230" s="73"/>
      <c r="L230" s="1" t="b">
        <f t="shared" si="11"/>
        <v>1</v>
      </c>
      <c r="N230" s="6"/>
      <c r="O230" s="6"/>
      <c r="P230" s="6"/>
      <c r="Q230" s="6"/>
      <c r="R230" s="6"/>
      <c r="S230" s="6"/>
      <c r="T230" s="6"/>
      <c r="AF230" s="6"/>
    </row>
    <row r="231" spans="2:32" ht="15.95" customHeight="1" x14ac:dyDescent="0.25">
      <c r="B231" s="59" t="s">
        <v>41</v>
      </c>
      <c r="C231" s="67" t="s">
        <v>95</v>
      </c>
      <c r="D231" s="77" t="s">
        <v>154</v>
      </c>
      <c r="E231" s="68" t="s">
        <v>50</v>
      </c>
      <c r="F231" s="62">
        <v>1</v>
      </c>
      <c r="G231" s="69" t="s">
        <v>54</v>
      </c>
      <c r="H231" s="70">
        <v>1.1000000000000001</v>
      </c>
      <c r="I231" s="71">
        <f t="shared" si="12"/>
        <v>1.1000000000000001</v>
      </c>
      <c r="J231" s="72"/>
      <c r="K231" s="73"/>
      <c r="L231" s="1" t="b">
        <f t="shared" si="11"/>
        <v>1</v>
      </c>
      <c r="N231" s="6"/>
      <c r="O231" s="6"/>
      <c r="P231" s="6"/>
      <c r="Q231" s="6"/>
      <c r="R231" s="6"/>
      <c r="S231" s="6"/>
      <c r="T231" s="6"/>
      <c r="AF231" s="6"/>
    </row>
    <row r="232" spans="2:32" ht="15.95" customHeight="1" x14ac:dyDescent="0.25">
      <c r="B232" s="59" t="s">
        <v>41</v>
      </c>
      <c r="C232" s="67" t="s">
        <v>99</v>
      </c>
      <c r="D232" s="77" t="s">
        <v>169</v>
      </c>
      <c r="E232" s="68" t="s">
        <v>50</v>
      </c>
      <c r="F232" s="62">
        <v>0.5</v>
      </c>
      <c r="G232" s="69" t="s">
        <v>54</v>
      </c>
      <c r="H232" s="70">
        <v>3.48</v>
      </c>
      <c r="I232" s="71">
        <f t="shared" si="12"/>
        <v>6.96</v>
      </c>
      <c r="J232" s="72"/>
      <c r="K232" s="73"/>
      <c r="L232" s="1" t="b">
        <f t="shared" si="11"/>
        <v>1</v>
      </c>
      <c r="N232" s="6"/>
      <c r="O232" s="6"/>
      <c r="P232" s="6"/>
      <c r="Q232" s="6"/>
      <c r="R232" s="6"/>
      <c r="S232" s="6"/>
      <c r="T232" s="6"/>
      <c r="AF232" s="6"/>
    </row>
    <row r="233" spans="2:32" ht="15.95" customHeight="1" x14ac:dyDescent="0.25">
      <c r="B233" s="59" t="s">
        <v>41</v>
      </c>
      <c r="C233" s="67" t="s">
        <v>99</v>
      </c>
      <c r="D233" s="60" t="s">
        <v>264</v>
      </c>
      <c r="E233" s="68" t="s">
        <v>50</v>
      </c>
      <c r="F233" s="62">
        <v>0.5</v>
      </c>
      <c r="G233" s="69" t="s">
        <v>54</v>
      </c>
      <c r="H233" s="70">
        <v>3.3</v>
      </c>
      <c r="I233" s="71">
        <f t="shared" si="12"/>
        <v>6.6</v>
      </c>
      <c r="J233" s="72"/>
      <c r="K233" s="73"/>
      <c r="L233" s="1" t="b">
        <f t="shared" si="11"/>
        <v>1</v>
      </c>
      <c r="N233" s="6"/>
      <c r="O233" s="6"/>
      <c r="P233" s="6"/>
      <c r="Q233" s="6"/>
      <c r="R233" s="6"/>
      <c r="S233" s="6"/>
      <c r="T233" s="6"/>
      <c r="AF233" s="6"/>
    </row>
    <row r="234" spans="2:32" ht="15.95" customHeight="1" x14ac:dyDescent="0.25">
      <c r="B234" s="59" t="s">
        <v>41</v>
      </c>
      <c r="C234" s="67" t="s">
        <v>114</v>
      </c>
      <c r="D234" s="60" t="s">
        <v>265</v>
      </c>
      <c r="E234" s="68" t="s">
        <v>50</v>
      </c>
      <c r="F234" s="62">
        <v>6</v>
      </c>
      <c r="G234" s="69" t="s">
        <v>54</v>
      </c>
      <c r="H234" s="70">
        <v>12.95</v>
      </c>
      <c r="I234" s="71">
        <f t="shared" si="12"/>
        <v>2.1583333333333332</v>
      </c>
      <c r="J234" s="72"/>
      <c r="K234" s="73"/>
      <c r="L234" s="1" t="b">
        <f t="shared" si="11"/>
        <v>1</v>
      </c>
      <c r="N234" s="6"/>
      <c r="O234" s="6"/>
      <c r="P234" s="6"/>
      <c r="Q234" s="6"/>
      <c r="R234" s="6"/>
      <c r="S234" s="6"/>
      <c r="T234" s="6"/>
      <c r="AF234" s="6"/>
    </row>
    <row r="235" spans="2:32" ht="15.95" customHeight="1" x14ac:dyDescent="0.25">
      <c r="B235" s="59" t="s">
        <v>41</v>
      </c>
      <c r="C235" s="67" t="s">
        <v>114</v>
      </c>
      <c r="D235" s="60" t="s">
        <v>266</v>
      </c>
      <c r="E235" s="68" t="s">
        <v>50</v>
      </c>
      <c r="F235" s="62">
        <v>5</v>
      </c>
      <c r="G235" s="69" t="s">
        <v>54</v>
      </c>
      <c r="H235" s="70">
        <v>16.5</v>
      </c>
      <c r="I235" s="71">
        <f t="shared" si="12"/>
        <v>3.3</v>
      </c>
      <c r="J235" s="72"/>
      <c r="K235" s="73"/>
      <c r="L235" s="1" t="b">
        <f t="shared" si="11"/>
        <v>1</v>
      </c>
      <c r="N235" s="6"/>
      <c r="O235" s="6"/>
      <c r="P235" s="6"/>
      <c r="Q235" s="6"/>
      <c r="R235" s="6"/>
      <c r="S235" s="6"/>
      <c r="T235" s="6"/>
      <c r="AF235" s="6"/>
    </row>
    <row r="236" spans="2:32" ht="15.95" customHeight="1" x14ac:dyDescent="0.25">
      <c r="B236" s="59" t="s">
        <v>41</v>
      </c>
      <c r="C236" s="67" t="s">
        <v>114</v>
      </c>
      <c r="D236" s="77" t="s">
        <v>267</v>
      </c>
      <c r="E236" s="68" t="s">
        <v>50</v>
      </c>
      <c r="F236" s="62">
        <v>5</v>
      </c>
      <c r="G236" s="69" t="s">
        <v>54</v>
      </c>
      <c r="H236" s="70">
        <v>12.5</v>
      </c>
      <c r="I236" s="71">
        <f t="shared" si="12"/>
        <v>2.5</v>
      </c>
      <c r="J236" s="72"/>
      <c r="K236" s="73"/>
      <c r="L236" s="1" t="b">
        <f t="shared" si="11"/>
        <v>1</v>
      </c>
      <c r="N236" s="6"/>
      <c r="O236" s="6"/>
      <c r="P236" s="6"/>
      <c r="Q236" s="6"/>
      <c r="R236" s="6"/>
      <c r="S236" s="6"/>
      <c r="T236" s="6"/>
      <c r="AF236" s="6"/>
    </row>
    <row r="237" spans="2:32" ht="15.95" customHeight="1" x14ac:dyDescent="0.25">
      <c r="B237" s="59" t="s">
        <v>41</v>
      </c>
      <c r="C237" s="67" t="s">
        <v>114</v>
      </c>
      <c r="D237" s="60" t="s">
        <v>157</v>
      </c>
      <c r="E237" s="68" t="s">
        <v>50</v>
      </c>
      <c r="F237" s="62">
        <v>1</v>
      </c>
      <c r="G237" s="69" t="s">
        <v>54</v>
      </c>
      <c r="H237" s="70">
        <v>2.17</v>
      </c>
      <c r="I237" s="71">
        <f t="shared" si="12"/>
        <v>2.17</v>
      </c>
      <c r="J237" s="72"/>
      <c r="K237" s="73"/>
      <c r="L237" s="1" t="b">
        <f t="shared" si="11"/>
        <v>1</v>
      </c>
      <c r="N237" s="6"/>
      <c r="O237" s="6"/>
      <c r="P237" s="6"/>
      <c r="Q237" s="6"/>
      <c r="R237" s="6"/>
      <c r="S237" s="6"/>
      <c r="T237" s="6"/>
      <c r="AF237" s="6"/>
    </row>
    <row r="238" spans="2:32" ht="15.95" customHeight="1" x14ac:dyDescent="0.25">
      <c r="B238" s="59" t="s">
        <v>41</v>
      </c>
      <c r="C238" s="67" t="s">
        <v>82</v>
      </c>
      <c r="D238" s="60" t="s">
        <v>170</v>
      </c>
      <c r="E238" s="68" t="s">
        <v>50</v>
      </c>
      <c r="F238" s="62">
        <v>0.05</v>
      </c>
      <c r="G238" s="69" t="s">
        <v>54</v>
      </c>
      <c r="H238" s="70">
        <v>1.95</v>
      </c>
      <c r="I238" s="71">
        <f t="shared" si="12"/>
        <v>39</v>
      </c>
      <c r="J238" s="72"/>
      <c r="K238" s="73"/>
      <c r="L238" s="1" t="b">
        <f t="shared" si="11"/>
        <v>1</v>
      </c>
      <c r="N238" s="6"/>
      <c r="O238" s="6"/>
      <c r="P238" s="6"/>
      <c r="Q238" s="6"/>
      <c r="R238" s="6"/>
      <c r="S238" s="6"/>
      <c r="T238" s="6"/>
      <c r="AF238" s="6"/>
    </row>
    <row r="239" spans="2:32" ht="15.95" customHeight="1" x14ac:dyDescent="0.25">
      <c r="B239" s="59" t="s">
        <v>41</v>
      </c>
      <c r="C239" s="67" t="s">
        <v>78</v>
      </c>
      <c r="D239" s="77" t="s">
        <v>268</v>
      </c>
      <c r="E239" s="68" t="s">
        <v>50</v>
      </c>
      <c r="F239" s="62">
        <v>1.7</v>
      </c>
      <c r="G239" s="69" t="s">
        <v>54</v>
      </c>
      <c r="H239" s="70">
        <v>6.13</v>
      </c>
      <c r="I239" s="71">
        <f t="shared" si="12"/>
        <v>3.6058823529411765</v>
      </c>
      <c r="J239" s="72"/>
      <c r="K239" s="73"/>
      <c r="L239" s="1" t="b">
        <f t="shared" si="11"/>
        <v>1</v>
      </c>
      <c r="N239" s="6"/>
      <c r="O239" s="6"/>
      <c r="P239" s="6"/>
      <c r="Q239" s="6"/>
      <c r="R239" s="6"/>
      <c r="S239" s="6"/>
      <c r="T239" s="6"/>
      <c r="AF239" s="6"/>
    </row>
    <row r="240" spans="2:32" ht="15.95" customHeight="1" x14ac:dyDescent="0.25">
      <c r="B240" s="59" t="s">
        <v>41</v>
      </c>
      <c r="C240" s="74"/>
      <c r="D240" s="74"/>
      <c r="E240" s="68"/>
      <c r="F240" s="62"/>
      <c r="G240" s="69"/>
      <c r="H240" s="70"/>
      <c r="I240" s="75">
        <f t="shared" si="12"/>
        <v>0</v>
      </c>
      <c r="J240" s="76"/>
      <c r="K240" s="68"/>
      <c r="L240" s="1" t="b">
        <f t="shared" si="11"/>
        <v>1</v>
      </c>
      <c r="N240" s="6"/>
      <c r="O240" s="6"/>
      <c r="P240" s="6"/>
      <c r="Q240" s="6"/>
      <c r="R240" s="6"/>
      <c r="S240" s="6"/>
      <c r="T240" s="6"/>
      <c r="AF240" s="6"/>
    </row>
    <row r="241" spans="2:32" ht="15.95" hidden="1" customHeight="1" x14ac:dyDescent="0.25">
      <c r="B241" s="59" t="s">
        <v>41</v>
      </c>
      <c r="C241" s="74"/>
      <c r="D241" s="74"/>
      <c r="E241" s="68"/>
      <c r="F241" s="62"/>
      <c r="G241" s="69"/>
      <c r="H241" s="70"/>
      <c r="I241" s="75">
        <f t="shared" si="12"/>
        <v>0</v>
      </c>
      <c r="J241" s="76"/>
      <c r="K241" s="68"/>
      <c r="L241" s="1" t="b">
        <f t="shared" si="11"/>
        <v>1</v>
      </c>
      <c r="N241" s="6"/>
      <c r="O241" s="6"/>
      <c r="P241" s="6"/>
      <c r="Q241" s="6"/>
      <c r="R241" s="6"/>
      <c r="S241" s="6"/>
      <c r="T241" s="6"/>
      <c r="AF241" s="6"/>
    </row>
    <row r="242" spans="2:32" ht="15.95" hidden="1" customHeight="1" x14ac:dyDescent="0.25">
      <c r="B242" s="59" t="s">
        <v>41</v>
      </c>
      <c r="C242" s="74"/>
      <c r="D242" s="74"/>
      <c r="E242" s="68"/>
      <c r="F242" s="62"/>
      <c r="G242" s="69"/>
      <c r="H242" s="70"/>
      <c r="I242" s="75">
        <f t="shared" si="12"/>
        <v>0</v>
      </c>
      <c r="J242" s="76"/>
      <c r="K242" s="68"/>
      <c r="L242" s="1" t="b">
        <f t="shared" si="11"/>
        <v>1</v>
      </c>
      <c r="N242" s="6"/>
      <c r="O242" s="6"/>
      <c r="P242" s="6"/>
      <c r="Q242" s="6"/>
      <c r="R242" s="6"/>
      <c r="S242" s="6"/>
      <c r="T242" s="6"/>
      <c r="AF242" s="6"/>
    </row>
    <row r="243" spans="2:32" ht="15.95" hidden="1" customHeight="1" x14ac:dyDescent="0.25">
      <c r="B243" s="59" t="s">
        <v>41</v>
      </c>
      <c r="C243" s="74"/>
      <c r="D243" s="74"/>
      <c r="E243" s="68"/>
      <c r="F243" s="62"/>
      <c r="G243" s="69"/>
      <c r="H243" s="70"/>
      <c r="I243" s="75">
        <f t="shared" si="12"/>
        <v>0</v>
      </c>
      <c r="J243" s="76"/>
      <c r="K243" s="68"/>
      <c r="L243" s="1" t="b">
        <f t="shared" si="11"/>
        <v>1</v>
      </c>
      <c r="N243" s="6"/>
      <c r="O243" s="6"/>
      <c r="P243" s="6"/>
      <c r="Q243" s="6"/>
      <c r="R243" s="6"/>
      <c r="S243" s="6"/>
      <c r="T243" s="6"/>
      <c r="AF243" s="6"/>
    </row>
    <row r="244" spans="2:32" ht="15.95" hidden="1" customHeight="1" x14ac:dyDescent="0.25">
      <c r="B244" s="59" t="s">
        <v>41</v>
      </c>
      <c r="C244" s="74"/>
      <c r="D244" s="74"/>
      <c r="E244" s="68"/>
      <c r="F244" s="62"/>
      <c r="G244" s="69"/>
      <c r="H244" s="70"/>
      <c r="I244" s="75">
        <f t="shared" si="12"/>
        <v>0</v>
      </c>
      <c r="J244" s="76"/>
      <c r="K244" s="68"/>
      <c r="L244" s="1" t="b">
        <f t="shared" si="11"/>
        <v>1</v>
      </c>
      <c r="N244" s="6"/>
      <c r="O244" s="6"/>
      <c r="P244" s="6"/>
      <c r="Q244" s="6"/>
      <c r="R244" s="6"/>
      <c r="S244" s="6"/>
      <c r="T244" s="6"/>
      <c r="AF244" s="6"/>
    </row>
    <row r="245" spans="2:32" ht="15.95" hidden="1" customHeight="1" x14ac:dyDescent="0.25">
      <c r="B245" s="59" t="s">
        <v>41</v>
      </c>
      <c r="C245" s="74"/>
      <c r="D245" s="74"/>
      <c r="E245" s="68"/>
      <c r="F245" s="62"/>
      <c r="G245" s="69"/>
      <c r="H245" s="70"/>
      <c r="I245" s="75">
        <f t="shared" si="12"/>
        <v>0</v>
      </c>
      <c r="J245" s="76"/>
      <c r="K245" s="68"/>
      <c r="L245" s="1" t="b">
        <f t="shared" si="11"/>
        <v>1</v>
      </c>
      <c r="N245" s="6"/>
      <c r="O245" s="6"/>
      <c r="P245" s="6"/>
      <c r="Q245" s="6"/>
      <c r="R245" s="6"/>
      <c r="S245" s="6"/>
      <c r="T245" s="6"/>
      <c r="AF245" s="6"/>
    </row>
    <row r="246" spans="2:32" ht="15.95" hidden="1" customHeight="1" x14ac:dyDescent="0.25">
      <c r="B246" s="59" t="s">
        <v>41</v>
      </c>
      <c r="C246" s="74"/>
      <c r="D246" s="74"/>
      <c r="E246" s="68"/>
      <c r="F246" s="62"/>
      <c r="G246" s="69"/>
      <c r="H246" s="70"/>
      <c r="I246" s="75">
        <f t="shared" si="12"/>
        <v>0</v>
      </c>
      <c r="J246" s="76"/>
      <c r="K246" s="68"/>
      <c r="L246" s="1" t="b">
        <f t="shared" si="11"/>
        <v>1</v>
      </c>
      <c r="N246" s="6"/>
      <c r="O246" s="6"/>
      <c r="P246" s="6"/>
      <c r="Q246" s="6"/>
      <c r="R246" s="6"/>
      <c r="S246" s="6"/>
      <c r="T246" s="6"/>
      <c r="AF246" s="6"/>
    </row>
    <row r="247" spans="2:32" ht="15.95" hidden="1" customHeight="1" x14ac:dyDescent="0.25">
      <c r="B247" s="59" t="s">
        <v>41</v>
      </c>
      <c r="C247" s="74"/>
      <c r="D247" s="74"/>
      <c r="E247" s="68"/>
      <c r="F247" s="62"/>
      <c r="G247" s="69"/>
      <c r="H247" s="70"/>
      <c r="I247" s="75">
        <f t="shared" si="12"/>
        <v>0</v>
      </c>
      <c r="J247" s="76"/>
      <c r="K247" s="68"/>
      <c r="L247" s="1" t="b">
        <f t="shared" si="11"/>
        <v>1</v>
      </c>
      <c r="N247" s="6"/>
      <c r="O247" s="6"/>
      <c r="P247" s="6"/>
      <c r="Q247" s="6"/>
      <c r="R247" s="6"/>
      <c r="S247" s="6"/>
      <c r="T247" s="6"/>
      <c r="AF247" s="6"/>
    </row>
    <row r="248" spans="2:32" ht="15.95" hidden="1" customHeight="1" x14ac:dyDescent="0.25">
      <c r="B248" s="59" t="s">
        <v>41</v>
      </c>
      <c r="C248" s="74"/>
      <c r="D248" s="74"/>
      <c r="E248" s="68"/>
      <c r="F248" s="62"/>
      <c r="G248" s="69"/>
      <c r="H248" s="70"/>
      <c r="I248" s="75">
        <f t="shared" si="12"/>
        <v>0</v>
      </c>
      <c r="J248" s="76"/>
      <c r="K248" s="68"/>
      <c r="L248" s="1" t="b">
        <f t="shared" si="11"/>
        <v>1</v>
      </c>
      <c r="N248" s="6"/>
      <c r="O248" s="6"/>
      <c r="P248" s="6"/>
      <c r="Q248" s="6"/>
      <c r="R248" s="6"/>
      <c r="S248" s="6"/>
      <c r="T248" s="6"/>
      <c r="AF248" s="6"/>
    </row>
    <row r="249" spans="2:32" ht="15.95" hidden="1" customHeight="1" x14ac:dyDescent="0.25">
      <c r="B249" s="59" t="s">
        <v>41</v>
      </c>
      <c r="C249" s="74"/>
      <c r="D249" s="74"/>
      <c r="E249" s="68"/>
      <c r="F249" s="62"/>
      <c r="G249" s="69"/>
      <c r="H249" s="70"/>
      <c r="I249" s="75">
        <f t="shared" si="12"/>
        <v>0</v>
      </c>
      <c r="J249" s="76"/>
      <c r="K249" s="68"/>
      <c r="L249" s="1" t="b">
        <f t="shared" si="11"/>
        <v>1</v>
      </c>
      <c r="N249" s="6"/>
      <c r="O249" s="6"/>
      <c r="P249" s="6"/>
      <c r="Q249" s="6"/>
      <c r="R249" s="6"/>
      <c r="S249" s="6"/>
      <c r="T249" s="6"/>
      <c r="AF249" s="6"/>
    </row>
    <row r="250" spans="2:32" ht="15.95" hidden="1" customHeight="1" x14ac:dyDescent="0.25">
      <c r="B250" s="59" t="s">
        <v>41</v>
      </c>
      <c r="C250" s="74"/>
      <c r="D250" s="74"/>
      <c r="E250" s="68"/>
      <c r="F250" s="62"/>
      <c r="G250" s="69"/>
      <c r="H250" s="70"/>
      <c r="I250" s="75">
        <f t="shared" si="12"/>
        <v>0</v>
      </c>
      <c r="J250" s="76"/>
      <c r="K250" s="68"/>
      <c r="L250" s="1" t="b">
        <f t="shared" si="11"/>
        <v>1</v>
      </c>
      <c r="N250" s="6"/>
      <c r="O250" s="6"/>
      <c r="P250" s="6"/>
      <c r="Q250" s="6"/>
      <c r="R250" s="6"/>
      <c r="S250" s="6"/>
      <c r="T250" s="6"/>
      <c r="AF250" s="6"/>
    </row>
    <row r="251" spans="2:32" ht="15.95" hidden="1" customHeight="1" x14ac:dyDescent="0.25">
      <c r="B251" s="59" t="s">
        <v>41</v>
      </c>
      <c r="C251" s="74"/>
      <c r="D251" s="74"/>
      <c r="E251" s="68"/>
      <c r="F251" s="62"/>
      <c r="G251" s="69"/>
      <c r="H251" s="70"/>
      <c r="I251" s="75">
        <f t="shared" si="12"/>
        <v>0</v>
      </c>
      <c r="J251" s="76"/>
      <c r="K251" s="68"/>
      <c r="L251" s="1" t="b">
        <f t="shared" si="11"/>
        <v>1</v>
      </c>
      <c r="N251" s="6"/>
      <c r="O251" s="6"/>
      <c r="P251" s="6"/>
      <c r="Q251" s="6"/>
      <c r="R251" s="6"/>
      <c r="S251" s="6"/>
      <c r="T251" s="6"/>
      <c r="AF251" s="6"/>
    </row>
    <row r="252" spans="2:32" ht="15.95" hidden="1" customHeight="1" x14ac:dyDescent="0.25">
      <c r="B252" s="59" t="s">
        <v>41</v>
      </c>
      <c r="C252" s="74"/>
      <c r="D252" s="74"/>
      <c r="E252" s="68"/>
      <c r="F252" s="62"/>
      <c r="G252" s="69"/>
      <c r="H252" s="70"/>
      <c r="I252" s="75">
        <f t="shared" si="12"/>
        <v>0</v>
      </c>
      <c r="J252" s="76"/>
      <c r="K252" s="68"/>
      <c r="L252" s="1" t="b">
        <f t="shared" si="11"/>
        <v>1</v>
      </c>
      <c r="N252" s="3"/>
      <c r="O252" s="6"/>
      <c r="P252" s="6"/>
      <c r="Q252" s="6"/>
      <c r="R252" s="6"/>
      <c r="S252" s="6"/>
      <c r="T252" s="6"/>
      <c r="AF252" s="6"/>
    </row>
    <row r="253" spans="2:32" ht="15.95" hidden="1" customHeight="1" x14ac:dyDescent="0.25">
      <c r="B253" s="59" t="s">
        <v>41</v>
      </c>
      <c r="C253" s="74"/>
      <c r="D253" s="74"/>
      <c r="E253" s="68"/>
      <c r="F253" s="62"/>
      <c r="G253" s="69"/>
      <c r="H253" s="70"/>
      <c r="I253" s="75">
        <f t="shared" si="12"/>
        <v>0</v>
      </c>
      <c r="J253" s="76"/>
      <c r="K253" s="68"/>
      <c r="L253" s="1" t="b">
        <f t="shared" si="11"/>
        <v>1</v>
      </c>
      <c r="N253" s="6"/>
      <c r="O253" s="6"/>
      <c r="P253" s="6"/>
      <c r="Q253" s="6"/>
      <c r="R253" s="6"/>
      <c r="S253" s="6"/>
      <c r="T253" s="6"/>
      <c r="AF253" s="6"/>
    </row>
    <row r="254" spans="2:32" ht="15.95" hidden="1" customHeight="1" x14ac:dyDescent="0.25">
      <c r="B254" s="59" t="s">
        <v>41</v>
      </c>
      <c r="C254" s="74"/>
      <c r="D254" s="74"/>
      <c r="E254" s="68"/>
      <c r="F254" s="62"/>
      <c r="G254" s="69"/>
      <c r="H254" s="70"/>
      <c r="I254" s="75">
        <f t="shared" si="12"/>
        <v>0</v>
      </c>
      <c r="J254" s="76"/>
      <c r="K254" s="68"/>
      <c r="L254" s="1" t="b">
        <f t="shared" si="11"/>
        <v>1</v>
      </c>
      <c r="N254" s="6"/>
      <c r="O254" s="6"/>
      <c r="P254" s="6"/>
      <c r="Q254" s="6"/>
      <c r="R254" s="6"/>
      <c r="S254" s="6"/>
      <c r="T254" s="6"/>
      <c r="AF254" s="6"/>
    </row>
    <row r="255" spans="2:32" ht="15.95" hidden="1" customHeight="1" x14ac:dyDescent="0.25">
      <c r="B255" s="59" t="s">
        <v>41</v>
      </c>
      <c r="C255" s="74"/>
      <c r="D255" s="74"/>
      <c r="E255" s="68"/>
      <c r="F255" s="62"/>
      <c r="G255" s="69"/>
      <c r="H255" s="70"/>
      <c r="I255" s="75">
        <f t="shared" si="12"/>
        <v>0</v>
      </c>
      <c r="J255" s="76"/>
      <c r="K255" s="68"/>
      <c r="L255" s="1" t="b">
        <f t="shared" si="11"/>
        <v>1</v>
      </c>
      <c r="N255" s="6"/>
      <c r="O255" s="6"/>
      <c r="P255" s="6"/>
      <c r="Q255" s="6"/>
      <c r="R255" s="6"/>
      <c r="S255" s="6"/>
      <c r="T255" s="6"/>
      <c r="AF255" s="6"/>
    </row>
    <row r="256" spans="2:32" ht="15.95" hidden="1" customHeight="1" x14ac:dyDescent="0.25">
      <c r="B256" s="59" t="s">
        <v>41</v>
      </c>
      <c r="C256" s="74"/>
      <c r="D256" s="74"/>
      <c r="E256" s="68"/>
      <c r="F256" s="62"/>
      <c r="G256" s="69"/>
      <c r="H256" s="70"/>
      <c r="I256" s="75">
        <f t="shared" si="12"/>
        <v>0</v>
      </c>
      <c r="J256" s="76"/>
      <c r="K256" s="68"/>
      <c r="L256" s="1" t="b">
        <f t="shared" si="11"/>
        <v>1</v>
      </c>
      <c r="N256" s="6"/>
      <c r="O256" s="6"/>
      <c r="P256" s="6"/>
      <c r="Q256" s="6"/>
      <c r="R256" s="6"/>
      <c r="S256" s="6"/>
      <c r="T256" s="6"/>
      <c r="AF256" s="6"/>
    </row>
    <row r="257" spans="2:32" ht="15.95" hidden="1" customHeight="1" x14ac:dyDescent="0.25">
      <c r="B257" s="59" t="s">
        <v>41</v>
      </c>
      <c r="C257" s="74"/>
      <c r="D257" s="74"/>
      <c r="E257" s="68"/>
      <c r="F257" s="62"/>
      <c r="G257" s="69"/>
      <c r="H257" s="70"/>
      <c r="I257" s="75">
        <f t="shared" si="12"/>
        <v>0</v>
      </c>
      <c r="J257" s="76"/>
      <c r="K257" s="68"/>
      <c r="L257" s="1" t="b">
        <f t="shared" si="11"/>
        <v>1</v>
      </c>
      <c r="N257" s="6"/>
      <c r="O257" s="6"/>
      <c r="P257" s="6"/>
      <c r="Q257" s="6"/>
      <c r="R257" s="6"/>
      <c r="S257" s="6"/>
      <c r="T257" s="6"/>
      <c r="AF257" s="6"/>
    </row>
    <row r="258" spans="2:32" ht="15.95" hidden="1" customHeight="1" x14ac:dyDescent="0.25">
      <c r="B258" s="59" t="s">
        <v>41</v>
      </c>
      <c r="C258" s="74"/>
      <c r="D258" s="74"/>
      <c r="E258" s="68"/>
      <c r="F258" s="62"/>
      <c r="G258" s="69"/>
      <c r="H258" s="70"/>
      <c r="I258" s="75">
        <f t="shared" si="12"/>
        <v>0</v>
      </c>
      <c r="J258" s="76"/>
      <c r="K258" s="68"/>
      <c r="L258" s="1" t="b">
        <f t="shared" si="11"/>
        <v>1</v>
      </c>
      <c r="N258" s="6"/>
      <c r="O258" s="6"/>
      <c r="P258" s="6"/>
      <c r="Q258" s="6"/>
      <c r="R258" s="6"/>
      <c r="S258" s="6"/>
      <c r="T258" s="6"/>
      <c r="AF258" s="6"/>
    </row>
    <row r="259" spans="2:32" ht="15.95" hidden="1" customHeight="1" x14ac:dyDescent="0.25">
      <c r="B259" s="59" t="s">
        <v>41</v>
      </c>
      <c r="C259" s="74"/>
      <c r="D259" s="74"/>
      <c r="E259" s="68"/>
      <c r="F259" s="62"/>
      <c r="G259" s="69"/>
      <c r="H259" s="70"/>
      <c r="I259" s="75">
        <f t="shared" si="12"/>
        <v>0</v>
      </c>
      <c r="J259" s="76"/>
      <c r="K259" s="68"/>
      <c r="L259" s="1" t="b">
        <f t="shared" si="11"/>
        <v>1</v>
      </c>
      <c r="N259" s="6"/>
      <c r="O259" s="6"/>
      <c r="P259" s="6"/>
      <c r="Q259" s="6"/>
      <c r="R259" s="6"/>
      <c r="S259" s="6"/>
      <c r="T259" s="6"/>
      <c r="AF259" s="6"/>
    </row>
    <row r="260" spans="2:32" ht="15.95" hidden="1" customHeight="1" x14ac:dyDescent="0.25">
      <c r="B260" s="59" t="s">
        <v>41</v>
      </c>
      <c r="C260" s="74"/>
      <c r="D260" s="74"/>
      <c r="E260" s="68"/>
      <c r="F260" s="62"/>
      <c r="G260" s="69"/>
      <c r="H260" s="70"/>
      <c r="I260" s="75">
        <f t="shared" si="12"/>
        <v>0</v>
      </c>
      <c r="J260" s="76"/>
      <c r="K260" s="68"/>
      <c r="L260" s="1" t="b">
        <f t="shared" si="11"/>
        <v>1</v>
      </c>
      <c r="N260" s="6"/>
      <c r="O260" s="6"/>
      <c r="P260" s="6"/>
      <c r="Q260" s="6"/>
      <c r="R260" s="6"/>
      <c r="S260" s="6"/>
      <c r="T260" s="6"/>
      <c r="AF260" s="6"/>
    </row>
    <row r="261" spans="2:32" ht="15.95" hidden="1" customHeight="1" x14ac:dyDescent="0.25">
      <c r="B261" s="59" t="s">
        <v>41</v>
      </c>
      <c r="C261" s="74"/>
      <c r="D261" s="74"/>
      <c r="E261" s="68"/>
      <c r="F261" s="62"/>
      <c r="G261" s="69"/>
      <c r="H261" s="70"/>
      <c r="I261" s="75">
        <f t="shared" si="12"/>
        <v>0</v>
      </c>
      <c r="J261" s="76"/>
      <c r="K261" s="68"/>
      <c r="L261" s="1" t="b">
        <f t="shared" si="11"/>
        <v>1</v>
      </c>
      <c r="N261" s="6"/>
      <c r="O261" s="6"/>
      <c r="P261" s="6"/>
      <c r="Q261" s="6"/>
      <c r="R261" s="6"/>
      <c r="S261" s="6"/>
      <c r="T261" s="6"/>
      <c r="AF261" s="6"/>
    </row>
    <row r="262" spans="2:32" ht="15.95" hidden="1" customHeight="1" x14ac:dyDescent="0.25">
      <c r="B262" s="59" t="s">
        <v>41</v>
      </c>
      <c r="C262" s="74"/>
      <c r="D262" s="74"/>
      <c r="E262" s="68"/>
      <c r="F262" s="62"/>
      <c r="G262" s="69"/>
      <c r="H262" s="70"/>
      <c r="I262" s="75">
        <f t="shared" si="12"/>
        <v>0</v>
      </c>
      <c r="J262" s="76"/>
      <c r="K262" s="68"/>
      <c r="L262" s="1" t="b">
        <f t="shared" si="11"/>
        <v>1</v>
      </c>
      <c r="N262" s="6"/>
      <c r="O262" s="6"/>
      <c r="P262" s="6"/>
      <c r="Q262" s="6"/>
      <c r="R262" s="6"/>
      <c r="S262" s="6"/>
      <c r="T262" s="6"/>
      <c r="AF262" s="6"/>
    </row>
    <row r="263" spans="2:32" ht="15.95" hidden="1" customHeight="1" x14ac:dyDescent="0.25">
      <c r="B263" s="59" t="s">
        <v>41</v>
      </c>
      <c r="C263" s="74"/>
      <c r="D263" s="74"/>
      <c r="E263" s="68"/>
      <c r="F263" s="62"/>
      <c r="G263" s="69"/>
      <c r="H263" s="70"/>
      <c r="I263" s="75">
        <f t="shared" si="12"/>
        <v>0</v>
      </c>
      <c r="J263" s="76"/>
      <c r="K263" s="68"/>
      <c r="L263" s="1" t="b">
        <f t="shared" si="11"/>
        <v>1</v>
      </c>
      <c r="N263" s="6"/>
      <c r="O263" s="6"/>
      <c r="P263" s="6"/>
      <c r="Q263" s="6"/>
      <c r="R263" s="6"/>
      <c r="S263" s="6"/>
      <c r="T263" s="6"/>
      <c r="AF263" s="6"/>
    </row>
    <row r="264" spans="2:32" ht="15.95" hidden="1" customHeight="1" x14ac:dyDescent="0.25">
      <c r="B264" s="59" t="s">
        <v>41</v>
      </c>
      <c r="C264" s="74"/>
      <c r="D264" s="74"/>
      <c r="E264" s="68"/>
      <c r="F264" s="62"/>
      <c r="G264" s="69"/>
      <c r="H264" s="70"/>
      <c r="I264" s="75">
        <f t="shared" si="12"/>
        <v>0</v>
      </c>
      <c r="J264" s="76"/>
      <c r="K264" s="68"/>
      <c r="L264" s="1" t="b">
        <f t="shared" si="11"/>
        <v>1</v>
      </c>
      <c r="N264" s="6"/>
      <c r="O264" s="6"/>
      <c r="P264" s="6"/>
      <c r="Q264" s="6"/>
      <c r="R264" s="6"/>
      <c r="S264" s="6"/>
      <c r="T264" s="6"/>
      <c r="AF264" s="6"/>
    </row>
    <row r="265" spans="2:32" ht="15.95" hidden="1" customHeight="1" x14ac:dyDescent="0.25">
      <c r="B265" s="59" t="s">
        <v>41</v>
      </c>
      <c r="C265" s="74"/>
      <c r="D265" s="74"/>
      <c r="E265" s="68"/>
      <c r="F265" s="62"/>
      <c r="G265" s="69"/>
      <c r="H265" s="70"/>
      <c r="I265" s="75">
        <f t="shared" si="12"/>
        <v>0</v>
      </c>
      <c r="J265" s="76"/>
      <c r="K265" s="68"/>
      <c r="L265" s="1" t="b">
        <f t="shared" si="11"/>
        <v>1</v>
      </c>
      <c r="N265" s="6"/>
      <c r="O265" s="6"/>
      <c r="P265" s="6"/>
      <c r="Q265" s="6"/>
      <c r="R265" s="6"/>
      <c r="S265" s="6"/>
      <c r="T265" s="6"/>
      <c r="AF265" s="6"/>
    </row>
    <row r="266" spans="2:32" ht="15.95" hidden="1" customHeight="1" x14ac:dyDescent="0.25">
      <c r="B266" s="59" t="s">
        <v>41</v>
      </c>
      <c r="C266" s="74"/>
      <c r="D266" s="74"/>
      <c r="E266" s="68"/>
      <c r="F266" s="62"/>
      <c r="G266" s="69"/>
      <c r="H266" s="70"/>
      <c r="I266" s="75">
        <f t="shared" si="12"/>
        <v>0</v>
      </c>
      <c r="J266" s="76"/>
      <c r="K266" s="68"/>
      <c r="L266" s="1" t="b">
        <f t="shared" si="11"/>
        <v>1</v>
      </c>
      <c r="N266" s="6"/>
      <c r="O266" s="6"/>
      <c r="P266" s="6"/>
      <c r="Q266" s="6"/>
      <c r="R266" s="6"/>
      <c r="S266" s="6"/>
      <c r="T266" s="6"/>
      <c r="AF266" s="6"/>
    </row>
    <row r="267" spans="2:32" ht="15.95" hidden="1" customHeight="1" x14ac:dyDescent="0.25">
      <c r="B267" s="59" t="s">
        <v>41</v>
      </c>
      <c r="C267" s="74"/>
      <c r="D267" s="74"/>
      <c r="E267" s="68"/>
      <c r="F267" s="62"/>
      <c r="G267" s="69"/>
      <c r="H267" s="70"/>
      <c r="I267" s="75">
        <f t="shared" si="12"/>
        <v>0</v>
      </c>
      <c r="J267" s="76"/>
      <c r="K267" s="68"/>
      <c r="L267" s="1" t="b">
        <f t="shared" si="11"/>
        <v>1</v>
      </c>
      <c r="N267" s="6"/>
      <c r="O267" s="6"/>
      <c r="P267" s="6"/>
      <c r="Q267" s="6"/>
      <c r="R267" s="6"/>
      <c r="S267" s="6"/>
      <c r="T267" s="6"/>
      <c r="AF267" s="6"/>
    </row>
    <row r="268" spans="2:32" ht="15.95" hidden="1" customHeight="1" x14ac:dyDescent="0.25">
      <c r="B268" s="59" t="s">
        <v>41</v>
      </c>
      <c r="C268" s="74"/>
      <c r="D268" s="74"/>
      <c r="E268" s="68"/>
      <c r="F268" s="62"/>
      <c r="G268" s="69"/>
      <c r="H268" s="70"/>
      <c r="I268" s="75">
        <f t="shared" si="12"/>
        <v>0</v>
      </c>
      <c r="J268" s="76"/>
      <c r="K268" s="68"/>
      <c r="L268" s="1" t="b">
        <f t="shared" si="11"/>
        <v>1</v>
      </c>
      <c r="N268" s="6"/>
      <c r="O268" s="6"/>
      <c r="P268" s="6"/>
      <c r="Q268" s="6"/>
      <c r="R268" s="6"/>
      <c r="S268" s="6"/>
      <c r="T268" s="6"/>
      <c r="AF268" s="6"/>
    </row>
    <row r="269" spans="2:32" ht="15.95" hidden="1" customHeight="1" x14ac:dyDescent="0.25">
      <c r="B269" s="59" t="s">
        <v>41</v>
      </c>
      <c r="C269" s="74"/>
      <c r="D269" s="74"/>
      <c r="E269" s="68"/>
      <c r="F269" s="62"/>
      <c r="G269" s="69"/>
      <c r="H269" s="70"/>
      <c r="I269" s="75">
        <f t="shared" si="12"/>
        <v>0</v>
      </c>
      <c r="J269" s="76"/>
      <c r="K269" s="68"/>
      <c r="L269" s="1" t="b">
        <f t="shared" ref="L269:L332" si="13">IF(E268=G268,TRUE,IF(G268="kg",(IF(E268="g",TRUE,IF(E268="ml",IF(G268="litre",TRUE,"Inconsistant Units"),"Inconsistant Units"))),IF(E268="ml",IF(G268="litre",TRUE,"Inconsistant Units"),"Inconsistant Units")))</f>
        <v>1</v>
      </c>
      <c r="N269" s="6"/>
      <c r="O269" s="6"/>
      <c r="P269" s="6"/>
      <c r="Q269" s="6"/>
      <c r="R269" s="6"/>
      <c r="S269" s="6"/>
      <c r="T269" s="6"/>
      <c r="AF269" s="6"/>
    </row>
    <row r="270" spans="2:32" ht="15.95" hidden="1" customHeight="1" x14ac:dyDescent="0.25">
      <c r="B270" s="59" t="s">
        <v>41</v>
      </c>
      <c r="C270" s="74"/>
      <c r="D270" s="74"/>
      <c r="E270" s="68"/>
      <c r="F270" s="62"/>
      <c r="G270" s="69"/>
      <c r="H270" s="70"/>
      <c r="I270" s="75">
        <f t="shared" ref="I270:I333" si="14">IF(IF(ISBLANK(F270),H270,H270/F270)&gt;0.005,(IF(ISBLANK(F270),H270,H270/F270)),ROUNDUP(IF(ISBLANK(F270),H270,H270/F270),2))</f>
        <v>0</v>
      </c>
      <c r="J270" s="76"/>
      <c r="K270" s="68"/>
      <c r="L270" s="1" t="b">
        <f t="shared" si="13"/>
        <v>1</v>
      </c>
      <c r="N270" s="6"/>
      <c r="O270" s="6"/>
      <c r="P270" s="6"/>
      <c r="Q270" s="6"/>
      <c r="R270" s="6"/>
      <c r="S270" s="6"/>
      <c r="T270" s="6"/>
      <c r="AF270" s="6"/>
    </row>
    <row r="271" spans="2:32" ht="15.95" hidden="1" customHeight="1" x14ac:dyDescent="0.25">
      <c r="B271" s="59" t="s">
        <v>41</v>
      </c>
      <c r="C271" s="74"/>
      <c r="D271" s="74"/>
      <c r="E271" s="68"/>
      <c r="F271" s="62"/>
      <c r="G271" s="69"/>
      <c r="H271" s="70"/>
      <c r="I271" s="75">
        <f t="shared" si="14"/>
        <v>0</v>
      </c>
      <c r="J271" s="76"/>
      <c r="K271" s="68"/>
      <c r="L271" s="1" t="b">
        <f t="shared" si="13"/>
        <v>1</v>
      </c>
      <c r="N271" s="6"/>
      <c r="O271" s="6"/>
      <c r="P271" s="6"/>
      <c r="Q271" s="6"/>
      <c r="R271" s="6"/>
      <c r="S271" s="6"/>
      <c r="T271" s="6"/>
      <c r="AF271" s="6"/>
    </row>
    <row r="272" spans="2:32" ht="15.95" hidden="1" customHeight="1" x14ac:dyDescent="0.25">
      <c r="B272" s="59" t="s">
        <v>41</v>
      </c>
      <c r="C272" s="74"/>
      <c r="D272" s="74"/>
      <c r="E272" s="68"/>
      <c r="F272" s="62"/>
      <c r="G272" s="69"/>
      <c r="H272" s="70"/>
      <c r="I272" s="75">
        <f t="shared" si="14"/>
        <v>0</v>
      </c>
      <c r="J272" s="76"/>
      <c r="K272" s="68"/>
      <c r="L272" s="1" t="b">
        <f t="shared" si="13"/>
        <v>1</v>
      </c>
      <c r="N272" s="6"/>
      <c r="O272" s="6"/>
      <c r="P272" s="6"/>
      <c r="Q272" s="6"/>
      <c r="R272" s="6"/>
      <c r="S272" s="6"/>
      <c r="T272" s="6"/>
      <c r="AF272" s="6"/>
    </row>
    <row r="273" spans="2:32" ht="15.95" hidden="1" customHeight="1" x14ac:dyDescent="0.25">
      <c r="B273" s="59" t="s">
        <v>41</v>
      </c>
      <c r="C273" s="74"/>
      <c r="D273" s="74"/>
      <c r="E273" s="68"/>
      <c r="F273" s="62"/>
      <c r="G273" s="69"/>
      <c r="H273" s="70"/>
      <c r="I273" s="75">
        <f t="shared" si="14"/>
        <v>0</v>
      </c>
      <c r="J273" s="76"/>
      <c r="K273" s="68"/>
      <c r="L273" s="1" t="b">
        <f t="shared" si="13"/>
        <v>1</v>
      </c>
      <c r="N273" s="6"/>
      <c r="O273" s="6"/>
      <c r="P273" s="6"/>
      <c r="Q273" s="6"/>
      <c r="R273" s="6"/>
      <c r="S273" s="6"/>
      <c r="T273" s="6"/>
      <c r="AF273" s="6"/>
    </row>
    <row r="274" spans="2:32" ht="15.95" hidden="1" customHeight="1" x14ac:dyDescent="0.25">
      <c r="B274" s="59" t="s">
        <v>41</v>
      </c>
      <c r="C274" s="74"/>
      <c r="D274" s="74"/>
      <c r="E274" s="68"/>
      <c r="F274" s="62"/>
      <c r="G274" s="69"/>
      <c r="H274" s="70"/>
      <c r="I274" s="75">
        <f t="shared" si="14"/>
        <v>0</v>
      </c>
      <c r="J274" s="76"/>
      <c r="K274" s="68"/>
      <c r="L274" s="1" t="b">
        <f t="shared" si="13"/>
        <v>1</v>
      </c>
      <c r="N274" s="6"/>
      <c r="O274" s="6"/>
      <c r="P274" s="6"/>
      <c r="Q274" s="6"/>
      <c r="R274" s="6"/>
      <c r="S274" s="6"/>
      <c r="T274" s="6"/>
      <c r="AF274" s="6"/>
    </row>
    <row r="275" spans="2:32" ht="15.95" hidden="1" customHeight="1" x14ac:dyDescent="0.25">
      <c r="B275" s="59" t="s">
        <v>41</v>
      </c>
      <c r="C275" s="74"/>
      <c r="D275" s="74"/>
      <c r="E275" s="68"/>
      <c r="F275" s="62"/>
      <c r="G275" s="69"/>
      <c r="H275" s="70"/>
      <c r="I275" s="75">
        <f t="shared" si="14"/>
        <v>0</v>
      </c>
      <c r="J275" s="76"/>
      <c r="K275" s="68"/>
      <c r="L275" s="1" t="b">
        <f t="shared" si="13"/>
        <v>1</v>
      </c>
      <c r="N275" s="6"/>
      <c r="O275" s="6"/>
      <c r="P275" s="6"/>
      <c r="Q275" s="6"/>
      <c r="R275" s="6"/>
      <c r="S275" s="6"/>
      <c r="T275" s="6"/>
      <c r="AF275" s="6"/>
    </row>
    <row r="276" spans="2:32" ht="15.95" hidden="1" customHeight="1" x14ac:dyDescent="0.25">
      <c r="B276" s="59" t="s">
        <v>41</v>
      </c>
      <c r="C276" s="74"/>
      <c r="D276" s="74"/>
      <c r="E276" s="68"/>
      <c r="F276" s="62"/>
      <c r="G276" s="69"/>
      <c r="H276" s="70"/>
      <c r="I276" s="75">
        <f t="shared" si="14"/>
        <v>0</v>
      </c>
      <c r="J276" s="76"/>
      <c r="K276" s="68"/>
      <c r="L276" s="1" t="b">
        <f t="shared" si="13"/>
        <v>1</v>
      </c>
      <c r="N276" s="6"/>
      <c r="O276" s="6"/>
      <c r="P276" s="6"/>
      <c r="Q276" s="6"/>
      <c r="R276" s="6"/>
      <c r="S276" s="6"/>
      <c r="T276" s="6"/>
      <c r="AF276" s="6"/>
    </row>
    <row r="277" spans="2:32" ht="15.95" hidden="1" customHeight="1" x14ac:dyDescent="0.25">
      <c r="B277" s="59" t="s">
        <v>41</v>
      </c>
      <c r="C277" s="74"/>
      <c r="D277" s="74"/>
      <c r="E277" s="68"/>
      <c r="F277" s="62"/>
      <c r="G277" s="69"/>
      <c r="H277" s="70"/>
      <c r="I277" s="75">
        <f t="shared" si="14"/>
        <v>0</v>
      </c>
      <c r="J277" s="76"/>
      <c r="K277" s="68"/>
      <c r="L277" s="1" t="b">
        <f t="shared" si="13"/>
        <v>1</v>
      </c>
      <c r="N277" s="6"/>
      <c r="O277" s="6"/>
      <c r="P277" s="6"/>
      <c r="Q277" s="6"/>
      <c r="R277" s="6"/>
      <c r="S277" s="6"/>
      <c r="T277" s="6"/>
      <c r="AF277" s="6"/>
    </row>
    <row r="278" spans="2:32" ht="15.95" hidden="1" customHeight="1" x14ac:dyDescent="0.25">
      <c r="B278" s="59" t="s">
        <v>41</v>
      </c>
      <c r="C278" s="74"/>
      <c r="D278" s="74"/>
      <c r="E278" s="68"/>
      <c r="F278" s="62"/>
      <c r="G278" s="69"/>
      <c r="H278" s="70"/>
      <c r="I278" s="75">
        <f t="shared" si="14"/>
        <v>0</v>
      </c>
      <c r="J278" s="76"/>
      <c r="K278" s="68"/>
      <c r="L278" s="1" t="b">
        <f t="shared" si="13"/>
        <v>1</v>
      </c>
      <c r="N278" s="6"/>
      <c r="O278" s="6"/>
      <c r="P278" s="6"/>
      <c r="Q278" s="6"/>
      <c r="R278" s="6"/>
      <c r="S278" s="6"/>
      <c r="T278" s="6"/>
      <c r="AF278" s="6"/>
    </row>
    <row r="279" spans="2:32" ht="15.95" hidden="1" customHeight="1" x14ac:dyDescent="0.25">
      <c r="B279" s="59" t="s">
        <v>41</v>
      </c>
      <c r="C279" s="74"/>
      <c r="D279" s="74"/>
      <c r="E279" s="68"/>
      <c r="F279" s="62"/>
      <c r="G279" s="69"/>
      <c r="H279" s="70"/>
      <c r="I279" s="75">
        <f t="shared" si="14"/>
        <v>0</v>
      </c>
      <c r="J279" s="76"/>
      <c r="K279" s="68"/>
      <c r="L279" s="1" t="b">
        <f t="shared" si="13"/>
        <v>1</v>
      </c>
      <c r="N279" s="6"/>
      <c r="O279" s="6"/>
      <c r="P279" s="6"/>
      <c r="Q279" s="6"/>
      <c r="R279" s="6"/>
      <c r="S279" s="6"/>
      <c r="T279" s="6"/>
      <c r="AF279" s="6"/>
    </row>
    <row r="280" spans="2:32" ht="15.95" hidden="1" customHeight="1" x14ac:dyDescent="0.25">
      <c r="B280" s="59" t="s">
        <v>41</v>
      </c>
      <c r="C280" s="74"/>
      <c r="D280" s="74"/>
      <c r="E280" s="68"/>
      <c r="F280" s="62"/>
      <c r="G280" s="69"/>
      <c r="H280" s="70"/>
      <c r="I280" s="75">
        <f t="shared" si="14"/>
        <v>0</v>
      </c>
      <c r="J280" s="76"/>
      <c r="K280" s="68"/>
      <c r="L280" s="1" t="b">
        <f t="shared" si="13"/>
        <v>1</v>
      </c>
      <c r="N280" s="6"/>
      <c r="O280" s="6"/>
      <c r="P280" s="6"/>
      <c r="Q280" s="6"/>
      <c r="R280" s="6"/>
      <c r="S280" s="6"/>
      <c r="T280" s="6"/>
      <c r="AF280" s="6"/>
    </row>
    <row r="281" spans="2:32" ht="15.95" hidden="1" customHeight="1" x14ac:dyDescent="0.25">
      <c r="B281" s="59" t="s">
        <v>41</v>
      </c>
      <c r="C281" s="74"/>
      <c r="D281" s="74"/>
      <c r="E281" s="68"/>
      <c r="F281" s="62"/>
      <c r="G281" s="69"/>
      <c r="H281" s="70"/>
      <c r="I281" s="75">
        <f t="shared" si="14"/>
        <v>0</v>
      </c>
      <c r="J281" s="76"/>
      <c r="K281" s="68"/>
      <c r="L281" s="1" t="b">
        <f t="shared" si="13"/>
        <v>1</v>
      </c>
      <c r="N281" s="6"/>
      <c r="O281" s="6"/>
      <c r="P281" s="6"/>
      <c r="Q281" s="6"/>
      <c r="R281" s="6"/>
      <c r="S281" s="6"/>
      <c r="T281" s="6"/>
      <c r="AF281" s="6"/>
    </row>
    <row r="282" spans="2:32" ht="15.95" hidden="1" customHeight="1" x14ac:dyDescent="0.25">
      <c r="B282" s="59" t="s">
        <v>41</v>
      </c>
      <c r="C282" s="74"/>
      <c r="D282" s="74"/>
      <c r="E282" s="68"/>
      <c r="F282" s="62"/>
      <c r="G282" s="69"/>
      <c r="H282" s="70"/>
      <c r="I282" s="75">
        <f t="shared" si="14"/>
        <v>0</v>
      </c>
      <c r="J282" s="76"/>
      <c r="K282" s="68"/>
      <c r="L282" s="1" t="b">
        <f t="shared" si="13"/>
        <v>1</v>
      </c>
      <c r="N282" s="6"/>
      <c r="O282" s="6"/>
      <c r="P282" s="6"/>
      <c r="Q282" s="6"/>
      <c r="R282" s="6"/>
      <c r="S282" s="6"/>
      <c r="T282" s="6"/>
      <c r="AF282" s="6"/>
    </row>
    <row r="283" spans="2:32" ht="15.95" hidden="1" customHeight="1" x14ac:dyDescent="0.25">
      <c r="B283" s="59" t="s">
        <v>41</v>
      </c>
      <c r="C283" s="74"/>
      <c r="D283" s="74"/>
      <c r="E283" s="68"/>
      <c r="F283" s="62"/>
      <c r="G283" s="69"/>
      <c r="H283" s="70"/>
      <c r="I283" s="75">
        <f t="shared" si="14"/>
        <v>0</v>
      </c>
      <c r="J283" s="76"/>
      <c r="K283" s="68"/>
      <c r="L283" s="1" t="b">
        <f t="shared" si="13"/>
        <v>1</v>
      </c>
      <c r="N283" s="6"/>
      <c r="O283" s="6"/>
      <c r="P283" s="6"/>
      <c r="Q283" s="6"/>
      <c r="R283" s="6"/>
      <c r="S283" s="6"/>
      <c r="T283" s="6"/>
      <c r="AF283" s="6"/>
    </row>
    <row r="284" spans="2:32" ht="15.95" hidden="1" customHeight="1" x14ac:dyDescent="0.25">
      <c r="B284" s="59" t="s">
        <v>41</v>
      </c>
      <c r="C284" s="74"/>
      <c r="D284" s="74"/>
      <c r="E284" s="68"/>
      <c r="F284" s="62"/>
      <c r="G284" s="69"/>
      <c r="H284" s="70"/>
      <c r="I284" s="75">
        <f t="shared" si="14"/>
        <v>0</v>
      </c>
      <c r="J284" s="76"/>
      <c r="K284" s="68"/>
      <c r="L284" s="1" t="b">
        <f t="shared" si="13"/>
        <v>1</v>
      </c>
      <c r="N284" s="6"/>
      <c r="O284" s="6"/>
      <c r="P284" s="6"/>
      <c r="Q284" s="6"/>
      <c r="R284" s="6"/>
      <c r="S284" s="6"/>
      <c r="T284" s="6"/>
      <c r="AF284" s="6"/>
    </row>
    <row r="285" spans="2:32" ht="15.95" hidden="1" customHeight="1" x14ac:dyDescent="0.25">
      <c r="B285" s="59" t="s">
        <v>41</v>
      </c>
      <c r="C285" s="74"/>
      <c r="D285" s="74"/>
      <c r="E285" s="68"/>
      <c r="F285" s="62"/>
      <c r="G285" s="69"/>
      <c r="H285" s="70"/>
      <c r="I285" s="75">
        <f t="shared" si="14"/>
        <v>0</v>
      </c>
      <c r="J285" s="76"/>
      <c r="K285" s="68"/>
      <c r="L285" s="1" t="b">
        <f t="shared" si="13"/>
        <v>1</v>
      </c>
      <c r="N285" s="6"/>
      <c r="O285" s="6"/>
      <c r="P285" s="6"/>
      <c r="Q285" s="6"/>
      <c r="R285" s="6"/>
      <c r="S285" s="6"/>
      <c r="T285" s="6"/>
      <c r="AF285" s="6"/>
    </row>
    <row r="286" spans="2:32" ht="15.95" hidden="1" customHeight="1" x14ac:dyDescent="0.25">
      <c r="B286" s="59" t="s">
        <v>41</v>
      </c>
      <c r="C286" s="74"/>
      <c r="D286" s="74"/>
      <c r="E286" s="68"/>
      <c r="F286" s="62"/>
      <c r="G286" s="69"/>
      <c r="H286" s="70"/>
      <c r="I286" s="75">
        <f t="shared" si="14"/>
        <v>0</v>
      </c>
      <c r="J286" s="76"/>
      <c r="K286" s="68"/>
      <c r="L286" s="1" t="b">
        <f t="shared" si="13"/>
        <v>1</v>
      </c>
      <c r="N286" s="6"/>
      <c r="O286" s="6"/>
      <c r="P286" s="6"/>
      <c r="Q286" s="6"/>
      <c r="R286" s="6"/>
      <c r="S286" s="6"/>
      <c r="T286" s="6"/>
      <c r="AF286" s="6"/>
    </row>
    <row r="287" spans="2:32" ht="15.95" hidden="1" customHeight="1" x14ac:dyDescent="0.25">
      <c r="B287" s="59" t="s">
        <v>41</v>
      </c>
      <c r="C287" s="74"/>
      <c r="D287" s="74"/>
      <c r="E287" s="68"/>
      <c r="F287" s="62"/>
      <c r="G287" s="69"/>
      <c r="H287" s="70"/>
      <c r="I287" s="75">
        <f t="shared" si="14"/>
        <v>0</v>
      </c>
      <c r="J287" s="76"/>
      <c r="K287" s="68"/>
      <c r="L287" s="1" t="b">
        <f t="shared" si="13"/>
        <v>1</v>
      </c>
      <c r="N287" s="6"/>
      <c r="O287" s="6"/>
      <c r="P287" s="6"/>
      <c r="Q287" s="6"/>
      <c r="R287" s="6"/>
      <c r="S287" s="6"/>
      <c r="T287" s="6"/>
      <c r="AF287" s="6"/>
    </row>
    <row r="288" spans="2:32" ht="15.95" hidden="1" customHeight="1" x14ac:dyDescent="0.25">
      <c r="B288" s="59" t="s">
        <v>41</v>
      </c>
      <c r="C288" s="74"/>
      <c r="D288" s="74"/>
      <c r="E288" s="68"/>
      <c r="F288" s="62"/>
      <c r="G288" s="69"/>
      <c r="H288" s="70"/>
      <c r="I288" s="75">
        <f t="shared" si="14"/>
        <v>0</v>
      </c>
      <c r="J288" s="76"/>
      <c r="K288" s="68"/>
      <c r="L288" s="1" t="b">
        <f t="shared" si="13"/>
        <v>1</v>
      </c>
      <c r="N288" s="6"/>
      <c r="O288" s="6"/>
      <c r="P288" s="6"/>
      <c r="Q288" s="6"/>
      <c r="S288" s="6"/>
      <c r="T288" s="6"/>
      <c r="AF288" s="6"/>
    </row>
    <row r="289" spans="2:32" ht="15.95" hidden="1" customHeight="1" x14ac:dyDescent="0.25">
      <c r="B289" s="59" t="s">
        <v>41</v>
      </c>
      <c r="C289" s="74"/>
      <c r="D289" s="74"/>
      <c r="E289" s="68"/>
      <c r="F289" s="62"/>
      <c r="G289" s="69"/>
      <c r="H289" s="70"/>
      <c r="I289" s="75">
        <f t="shared" si="14"/>
        <v>0</v>
      </c>
      <c r="J289" s="76"/>
      <c r="K289" s="68"/>
      <c r="L289" s="1" t="b">
        <f t="shared" si="13"/>
        <v>1</v>
      </c>
      <c r="N289" s="6"/>
      <c r="O289" s="6"/>
      <c r="P289" s="6"/>
      <c r="Q289" s="6"/>
      <c r="S289" s="6"/>
      <c r="T289" s="6"/>
      <c r="AF289" s="6"/>
    </row>
    <row r="290" spans="2:32" ht="15.95" hidden="1" customHeight="1" x14ac:dyDescent="0.25">
      <c r="B290" s="59" t="s">
        <v>41</v>
      </c>
      <c r="C290" s="74"/>
      <c r="D290" s="74"/>
      <c r="E290" s="68"/>
      <c r="F290" s="62"/>
      <c r="G290" s="69"/>
      <c r="H290" s="70"/>
      <c r="I290" s="75">
        <f t="shared" si="14"/>
        <v>0</v>
      </c>
      <c r="J290" s="76"/>
      <c r="K290" s="68"/>
      <c r="L290" s="1" t="b">
        <f t="shared" si="13"/>
        <v>1</v>
      </c>
      <c r="N290" s="6"/>
      <c r="O290" s="6"/>
      <c r="P290" s="6"/>
      <c r="Q290" s="6"/>
      <c r="S290" s="6"/>
      <c r="T290" s="6"/>
      <c r="AF290" s="6"/>
    </row>
    <row r="291" spans="2:32" ht="15.95" hidden="1" customHeight="1" x14ac:dyDescent="0.25">
      <c r="B291" s="59" t="s">
        <v>41</v>
      </c>
      <c r="C291" s="74"/>
      <c r="D291" s="74"/>
      <c r="E291" s="68"/>
      <c r="F291" s="62"/>
      <c r="G291" s="69"/>
      <c r="H291" s="70"/>
      <c r="I291" s="75">
        <f t="shared" si="14"/>
        <v>0</v>
      </c>
      <c r="J291" s="76"/>
      <c r="K291" s="68"/>
      <c r="L291" s="1" t="b">
        <f t="shared" si="13"/>
        <v>1</v>
      </c>
      <c r="N291" s="6"/>
      <c r="O291" s="6"/>
      <c r="P291" s="6"/>
      <c r="Q291" s="6"/>
      <c r="S291" s="6"/>
      <c r="T291" s="6"/>
      <c r="AF291" s="6"/>
    </row>
    <row r="292" spans="2:32" ht="15.95" hidden="1" customHeight="1" x14ac:dyDescent="0.25">
      <c r="B292" s="59" t="s">
        <v>41</v>
      </c>
      <c r="C292" s="74"/>
      <c r="D292" s="74"/>
      <c r="E292" s="68"/>
      <c r="F292" s="62"/>
      <c r="G292" s="69"/>
      <c r="H292" s="70"/>
      <c r="I292" s="75">
        <f t="shared" si="14"/>
        <v>0</v>
      </c>
      <c r="J292" s="76"/>
      <c r="K292" s="68"/>
      <c r="L292" s="1" t="b">
        <f t="shared" si="13"/>
        <v>1</v>
      </c>
      <c r="N292" s="6"/>
      <c r="O292" s="6"/>
      <c r="P292" s="6"/>
      <c r="Q292" s="6"/>
      <c r="S292" s="6"/>
      <c r="T292" s="6"/>
      <c r="AF292" s="6"/>
    </row>
    <row r="293" spans="2:32" ht="15.95" hidden="1" customHeight="1" x14ac:dyDescent="0.25">
      <c r="B293" s="59" t="s">
        <v>41</v>
      </c>
      <c r="C293" s="74"/>
      <c r="D293" s="74"/>
      <c r="E293" s="68"/>
      <c r="F293" s="62"/>
      <c r="G293" s="69"/>
      <c r="H293" s="70"/>
      <c r="I293" s="75">
        <f t="shared" si="14"/>
        <v>0</v>
      </c>
      <c r="J293" s="76"/>
      <c r="K293" s="68"/>
      <c r="L293" s="1" t="b">
        <f t="shared" si="13"/>
        <v>1</v>
      </c>
      <c r="N293" s="6"/>
      <c r="O293" s="6"/>
      <c r="P293" s="6"/>
      <c r="Q293" s="6"/>
      <c r="S293" s="6"/>
      <c r="T293" s="6"/>
      <c r="AF293" s="6"/>
    </row>
    <row r="294" spans="2:32" ht="15.95" hidden="1" customHeight="1" x14ac:dyDescent="0.25">
      <c r="B294" s="59" t="s">
        <v>41</v>
      </c>
      <c r="C294" s="74"/>
      <c r="D294" s="74"/>
      <c r="E294" s="68"/>
      <c r="F294" s="62"/>
      <c r="G294" s="69"/>
      <c r="H294" s="70"/>
      <c r="I294" s="75">
        <f t="shared" si="14"/>
        <v>0</v>
      </c>
      <c r="J294" s="76"/>
      <c r="K294" s="68"/>
      <c r="L294" s="1" t="b">
        <f t="shared" si="13"/>
        <v>1</v>
      </c>
      <c r="N294" s="6"/>
      <c r="O294" s="6"/>
      <c r="P294" s="6"/>
      <c r="Q294" s="6"/>
      <c r="S294" s="6"/>
      <c r="T294" s="6"/>
      <c r="AF294" s="6"/>
    </row>
    <row r="295" spans="2:32" ht="15.95" hidden="1" customHeight="1" x14ac:dyDescent="0.25">
      <c r="B295" s="59" t="s">
        <v>41</v>
      </c>
      <c r="C295" s="74"/>
      <c r="D295" s="74"/>
      <c r="E295" s="68"/>
      <c r="F295" s="62"/>
      <c r="G295" s="69"/>
      <c r="H295" s="70"/>
      <c r="I295" s="75">
        <f t="shared" si="14"/>
        <v>0</v>
      </c>
      <c r="J295" s="76"/>
      <c r="K295" s="68"/>
      <c r="L295" s="1" t="b">
        <f t="shared" si="13"/>
        <v>1</v>
      </c>
      <c r="N295" s="6"/>
      <c r="O295" s="6"/>
      <c r="P295" s="6"/>
      <c r="Q295" s="6"/>
      <c r="S295" s="6"/>
      <c r="T295" s="6"/>
      <c r="AF295" s="6"/>
    </row>
    <row r="296" spans="2:32" ht="15.95" hidden="1" customHeight="1" x14ac:dyDescent="0.25">
      <c r="B296" s="59" t="s">
        <v>41</v>
      </c>
      <c r="C296" s="74"/>
      <c r="D296" s="74"/>
      <c r="E296" s="68"/>
      <c r="F296" s="62"/>
      <c r="G296" s="69"/>
      <c r="H296" s="70"/>
      <c r="I296" s="75">
        <f t="shared" si="14"/>
        <v>0</v>
      </c>
      <c r="J296" s="76"/>
      <c r="K296" s="68"/>
      <c r="L296" s="1" t="b">
        <f t="shared" si="13"/>
        <v>1</v>
      </c>
      <c r="N296" s="6"/>
      <c r="O296" s="6"/>
      <c r="P296" s="6"/>
      <c r="Q296" s="6"/>
      <c r="S296" s="6"/>
      <c r="T296" s="6"/>
      <c r="AF296" s="6"/>
    </row>
    <row r="297" spans="2:32" ht="15.95" hidden="1" customHeight="1" x14ac:dyDescent="0.25">
      <c r="B297" s="59" t="s">
        <v>41</v>
      </c>
      <c r="C297" s="74"/>
      <c r="D297" s="74"/>
      <c r="E297" s="68"/>
      <c r="F297" s="62"/>
      <c r="G297" s="69"/>
      <c r="H297" s="70"/>
      <c r="I297" s="75">
        <f t="shared" si="14"/>
        <v>0</v>
      </c>
      <c r="J297" s="76"/>
      <c r="K297" s="68"/>
      <c r="L297" s="1" t="b">
        <f t="shared" si="13"/>
        <v>1</v>
      </c>
      <c r="N297" s="6"/>
      <c r="O297" s="6"/>
      <c r="P297" s="6"/>
      <c r="Q297" s="6"/>
      <c r="S297" s="6"/>
      <c r="T297" s="6"/>
      <c r="AF297" s="6"/>
    </row>
    <row r="298" spans="2:32" ht="15.95" hidden="1" customHeight="1" x14ac:dyDescent="0.25">
      <c r="B298" s="59" t="s">
        <v>41</v>
      </c>
      <c r="C298" s="74"/>
      <c r="D298" s="74"/>
      <c r="E298" s="68"/>
      <c r="F298" s="62"/>
      <c r="G298" s="69"/>
      <c r="H298" s="70"/>
      <c r="I298" s="75">
        <f t="shared" si="14"/>
        <v>0</v>
      </c>
      <c r="J298" s="76"/>
      <c r="K298" s="68"/>
      <c r="L298" s="1" t="b">
        <f t="shared" si="13"/>
        <v>1</v>
      </c>
      <c r="N298" s="6"/>
      <c r="O298" s="6"/>
      <c r="P298" s="6"/>
      <c r="Q298" s="6"/>
      <c r="S298" s="6"/>
      <c r="T298" s="6"/>
      <c r="AF298" s="6"/>
    </row>
    <row r="299" spans="2:32" ht="15.95" hidden="1" customHeight="1" x14ac:dyDescent="0.25">
      <c r="B299" s="59" t="s">
        <v>41</v>
      </c>
      <c r="C299" s="74"/>
      <c r="D299" s="74"/>
      <c r="E299" s="68"/>
      <c r="F299" s="62"/>
      <c r="G299" s="69"/>
      <c r="H299" s="70"/>
      <c r="I299" s="75">
        <f t="shared" si="14"/>
        <v>0</v>
      </c>
      <c r="J299" s="76"/>
      <c r="K299" s="68"/>
      <c r="L299" s="1" t="b">
        <f t="shared" si="13"/>
        <v>1</v>
      </c>
      <c r="N299" s="22"/>
      <c r="O299" s="6"/>
      <c r="P299" s="6"/>
      <c r="Q299" s="6"/>
      <c r="S299" s="6"/>
      <c r="T299" s="6"/>
      <c r="AF299" s="6"/>
    </row>
    <row r="300" spans="2:32" ht="15.95" hidden="1" customHeight="1" x14ac:dyDescent="0.25">
      <c r="B300" s="59" t="s">
        <v>41</v>
      </c>
      <c r="C300" s="74"/>
      <c r="D300" s="74"/>
      <c r="E300" s="68"/>
      <c r="F300" s="62"/>
      <c r="G300" s="69"/>
      <c r="H300" s="70"/>
      <c r="I300" s="75">
        <f t="shared" si="14"/>
        <v>0</v>
      </c>
      <c r="J300" s="76"/>
      <c r="K300" s="68"/>
      <c r="L300" s="1" t="b">
        <f t="shared" si="13"/>
        <v>1</v>
      </c>
      <c r="N300" s="22"/>
      <c r="O300" s="6"/>
      <c r="P300" s="6"/>
      <c r="Q300" s="6"/>
      <c r="S300" s="6"/>
      <c r="T300" s="6"/>
      <c r="AF300" s="6"/>
    </row>
    <row r="301" spans="2:32" ht="15.95" hidden="1" customHeight="1" x14ac:dyDescent="0.25">
      <c r="B301" s="59" t="s">
        <v>41</v>
      </c>
      <c r="C301" s="74"/>
      <c r="D301" s="74"/>
      <c r="E301" s="68"/>
      <c r="F301" s="62"/>
      <c r="G301" s="69"/>
      <c r="H301" s="70"/>
      <c r="I301" s="75">
        <f t="shared" si="14"/>
        <v>0</v>
      </c>
      <c r="J301" s="76"/>
      <c r="K301" s="68"/>
      <c r="L301" s="1" t="b">
        <f t="shared" si="13"/>
        <v>1</v>
      </c>
      <c r="N301" s="22"/>
      <c r="O301" s="6"/>
      <c r="P301" s="6"/>
      <c r="Q301" s="6"/>
      <c r="S301" s="6"/>
      <c r="T301" s="6"/>
      <c r="AF301" s="6"/>
    </row>
    <row r="302" spans="2:32" ht="15.95" hidden="1" customHeight="1" x14ac:dyDescent="0.25">
      <c r="B302" s="59" t="s">
        <v>41</v>
      </c>
      <c r="C302" s="74"/>
      <c r="D302" s="74"/>
      <c r="E302" s="68"/>
      <c r="F302" s="62"/>
      <c r="G302" s="69"/>
      <c r="H302" s="70"/>
      <c r="I302" s="75">
        <f t="shared" si="14"/>
        <v>0</v>
      </c>
      <c r="J302" s="76"/>
      <c r="K302" s="68"/>
      <c r="L302" s="1" t="b">
        <f t="shared" si="13"/>
        <v>1</v>
      </c>
      <c r="N302" s="22"/>
      <c r="O302" s="6"/>
      <c r="P302" s="6"/>
      <c r="Q302" s="6"/>
      <c r="S302" s="6"/>
      <c r="T302" s="6"/>
      <c r="AF302" s="6"/>
    </row>
    <row r="303" spans="2:32" ht="15.95" hidden="1" customHeight="1" x14ac:dyDescent="0.25">
      <c r="B303" s="59" t="s">
        <v>41</v>
      </c>
      <c r="C303" s="74"/>
      <c r="D303" s="74"/>
      <c r="E303" s="68"/>
      <c r="F303" s="62"/>
      <c r="G303" s="69"/>
      <c r="H303" s="70"/>
      <c r="I303" s="75">
        <f t="shared" si="14"/>
        <v>0</v>
      </c>
      <c r="J303" s="76"/>
      <c r="K303" s="68"/>
      <c r="L303" s="1" t="b">
        <f t="shared" si="13"/>
        <v>1</v>
      </c>
      <c r="N303" s="22"/>
      <c r="O303" s="6"/>
      <c r="P303" s="6"/>
      <c r="Q303" s="6"/>
      <c r="S303" s="6"/>
      <c r="T303" s="6"/>
      <c r="AF303" s="6"/>
    </row>
    <row r="304" spans="2:32" ht="15.95" customHeight="1" x14ac:dyDescent="0.25">
      <c r="B304" s="59" t="s">
        <v>45</v>
      </c>
      <c r="C304" s="67" t="s">
        <v>85</v>
      </c>
      <c r="D304" s="60" t="s">
        <v>269</v>
      </c>
      <c r="E304" s="68" t="s">
        <v>50</v>
      </c>
      <c r="F304" s="62">
        <v>3.5</v>
      </c>
      <c r="G304" s="69" t="s">
        <v>54</v>
      </c>
      <c r="H304" s="70">
        <v>13.5</v>
      </c>
      <c r="I304" s="71">
        <f t="shared" si="14"/>
        <v>3.8571428571428572</v>
      </c>
      <c r="J304" s="72"/>
      <c r="K304" s="73"/>
      <c r="L304" s="1" t="b">
        <f t="shared" si="13"/>
        <v>1</v>
      </c>
      <c r="N304" s="22"/>
      <c r="O304" s="6"/>
      <c r="P304" s="6"/>
      <c r="Q304" s="6"/>
      <c r="S304" s="6"/>
      <c r="T304" s="6"/>
      <c r="AF304" s="6"/>
    </row>
    <row r="305" spans="2:32" ht="15.95" customHeight="1" x14ac:dyDescent="0.25">
      <c r="B305" s="59" t="s">
        <v>45</v>
      </c>
      <c r="C305" s="67" t="s">
        <v>85</v>
      </c>
      <c r="D305" s="77" t="s">
        <v>270</v>
      </c>
      <c r="E305" s="68" t="s">
        <v>50</v>
      </c>
      <c r="F305" s="62">
        <v>3.5</v>
      </c>
      <c r="G305" s="69" t="s">
        <v>54</v>
      </c>
      <c r="H305" s="70">
        <v>13.5</v>
      </c>
      <c r="I305" s="71">
        <f t="shared" si="14"/>
        <v>3.8571428571428572</v>
      </c>
      <c r="J305" s="72"/>
      <c r="K305" s="73"/>
      <c r="L305" s="1" t="b">
        <f t="shared" si="13"/>
        <v>1</v>
      </c>
      <c r="N305" s="22"/>
      <c r="O305" s="6"/>
      <c r="P305" s="6"/>
      <c r="Q305" s="6"/>
      <c r="S305" s="6"/>
      <c r="T305" s="6"/>
      <c r="AF305" s="6"/>
    </row>
    <row r="306" spans="2:32" ht="15.95" customHeight="1" x14ac:dyDescent="0.25">
      <c r="B306" s="59" t="s">
        <v>45</v>
      </c>
      <c r="C306" s="67" t="s">
        <v>85</v>
      </c>
      <c r="D306" s="77" t="s">
        <v>271</v>
      </c>
      <c r="E306" s="68" t="s">
        <v>50</v>
      </c>
      <c r="F306" s="62">
        <v>3.5</v>
      </c>
      <c r="G306" s="69" t="s">
        <v>54</v>
      </c>
      <c r="H306" s="70">
        <v>13.5</v>
      </c>
      <c r="I306" s="71">
        <f t="shared" si="14"/>
        <v>3.8571428571428572</v>
      </c>
      <c r="J306" s="72"/>
      <c r="K306" s="73"/>
      <c r="L306" s="1" t="b">
        <f t="shared" si="13"/>
        <v>1</v>
      </c>
      <c r="N306" s="22"/>
      <c r="O306" s="6"/>
      <c r="P306" s="6"/>
      <c r="Q306" s="6"/>
      <c r="S306" s="6"/>
      <c r="T306" s="6"/>
      <c r="AF306" s="6"/>
    </row>
    <row r="307" spans="2:32" ht="15.95" customHeight="1" x14ac:dyDescent="0.25">
      <c r="B307" s="59" t="s">
        <v>45</v>
      </c>
      <c r="C307" s="74"/>
      <c r="D307" s="74"/>
      <c r="E307" s="68"/>
      <c r="F307" s="62"/>
      <c r="G307" s="69"/>
      <c r="H307" s="70"/>
      <c r="I307" s="75">
        <f t="shared" si="14"/>
        <v>0</v>
      </c>
      <c r="J307" s="76"/>
      <c r="K307" s="68"/>
      <c r="L307" s="1" t="b">
        <f t="shared" si="13"/>
        <v>1</v>
      </c>
      <c r="N307" s="22"/>
      <c r="O307" s="6"/>
      <c r="P307" s="6"/>
      <c r="Q307" s="6"/>
      <c r="S307" s="6"/>
      <c r="T307" s="6"/>
      <c r="AF307" s="6"/>
    </row>
    <row r="308" spans="2:32" ht="15.95" hidden="1" customHeight="1" x14ac:dyDescent="0.25">
      <c r="B308" s="59" t="s">
        <v>45</v>
      </c>
      <c r="C308" s="74"/>
      <c r="D308" s="74"/>
      <c r="E308" s="68"/>
      <c r="F308" s="62"/>
      <c r="G308" s="69"/>
      <c r="H308" s="70"/>
      <c r="I308" s="75">
        <f t="shared" si="14"/>
        <v>0</v>
      </c>
      <c r="J308" s="76"/>
      <c r="K308" s="68"/>
      <c r="L308" s="1" t="b">
        <f t="shared" si="13"/>
        <v>1</v>
      </c>
      <c r="N308" s="22"/>
      <c r="O308" s="6"/>
      <c r="P308" s="6"/>
      <c r="Q308" s="6"/>
      <c r="S308" s="6"/>
      <c r="T308" s="6"/>
      <c r="AF308" s="6"/>
    </row>
    <row r="309" spans="2:32" ht="15.95" hidden="1" customHeight="1" x14ac:dyDescent="0.25">
      <c r="B309" s="59" t="s">
        <v>45</v>
      </c>
      <c r="C309" s="74"/>
      <c r="D309" s="74"/>
      <c r="E309" s="68"/>
      <c r="F309" s="62"/>
      <c r="G309" s="69"/>
      <c r="H309" s="70"/>
      <c r="I309" s="75">
        <f t="shared" si="14"/>
        <v>0</v>
      </c>
      <c r="J309" s="76"/>
      <c r="K309" s="68"/>
      <c r="L309" s="1" t="b">
        <f t="shared" si="13"/>
        <v>1</v>
      </c>
      <c r="N309" s="22"/>
      <c r="O309" s="6"/>
      <c r="P309" s="6"/>
      <c r="Q309" s="6"/>
      <c r="S309" s="6"/>
      <c r="T309" s="6"/>
      <c r="AF309" s="6"/>
    </row>
    <row r="310" spans="2:32" ht="15.95" hidden="1" customHeight="1" x14ac:dyDescent="0.25">
      <c r="B310" s="59" t="s">
        <v>45</v>
      </c>
      <c r="C310" s="74"/>
      <c r="D310" s="74"/>
      <c r="E310" s="68"/>
      <c r="F310" s="62"/>
      <c r="G310" s="69"/>
      <c r="H310" s="70"/>
      <c r="I310" s="75">
        <f t="shared" si="14"/>
        <v>0</v>
      </c>
      <c r="J310" s="76"/>
      <c r="K310" s="68"/>
      <c r="L310" s="1" t="b">
        <f t="shared" si="13"/>
        <v>1</v>
      </c>
      <c r="N310" s="22"/>
      <c r="O310" s="6"/>
      <c r="P310" s="6"/>
      <c r="Q310" s="6"/>
      <c r="S310" s="6"/>
      <c r="T310" s="6"/>
      <c r="AF310" s="6"/>
    </row>
    <row r="311" spans="2:32" ht="15.95" hidden="1" customHeight="1" x14ac:dyDescent="0.25">
      <c r="B311" s="59" t="s">
        <v>45</v>
      </c>
      <c r="C311" s="74"/>
      <c r="D311" s="74"/>
      <c r="E311" s="68"/>
      <c r="F311" s="62"/>
      <c r="G311" s="69"/>
      <c r="H311" s="70"/>
      <c r="I311" s="75">
        <f t="shared" si="14"/>
        <v>0</v>
      </c>
      <c r="J311" s="76"/>
      <c r="K311" s="68"/>
      <c r="L311" s="1" t="b">
        <f t="shared" si="13"/>
        <v>1</v>
      </c>
      <c r="N311" s="22"/>
      <c r="O311" s="6"/>
      <c r="P311" s="6"/>
      <c r="Q311" s="6"/>
      <c r="S311" s="6"/>
      <c r="T311" s="6"/>
      <c r="AF311" s="6"/>
    </row>
    <row r="312" spans="2:32" ht="15.95" hidden="1" customHeight="1" x14ac:dyDescent="0.25">
      <c r="B312" s="59" t="s">
        <v>45</v>
      </c>
      <c r="C312" s="74"/>
      <c r="D312" s="74"/>
      <c r="E312" s="68"/>
      <c r="F312" s="62"/>
      <c r="G312" s="69"/>
      <c r="H312" s="70"/>
      <c r="I312" s="75">
        <f t="shared" si="14"/>
        <v>0</v>
      </c>
      <c r="J312" s="76"/>
      <c r="K312" s="68"/>
      <c r="L312" s="1" t="b">
        <f t="shared" si="13"/>
        <v>1</v>
      </c>
      <c r="N312" s="22"/>
      <c r="O312" s="6"/>
      <c r="P312" s="6"/>
      <c r="Q312" s="6"/>
      <c r="S312" s="6"/>
      <c r="T312" s="6"/>
      <c r="AF312" s="6"/>
    </row>
    <row r="313" spans="2:32" ht="15.95" hidden="1" customHeight="1" x14ac:dyDescent="0.25">
      <c r="B313" s="59" t="s">
        <v>45</v>
      </c>
      <c r="C313" s="74"/>
      <c r="D313" s="74"/>
      <c r="E313" s="68"/>
      <c r="F313" s="62"/>
      <c r="G313" s="69"/>
      <c r="H313" s="70"/>
      <c r="I313" s="75">
        <f t="shared" si="14"/>
        <v>0</v>
      </c>
      <c r="J313" s="76"/>
      <c r="K313" s="68"/>
      <c r="L313" s="1" t="b">
        <f t="shared" si="13"/>
        <v>1</v>
      </c>
      <c r="N313" s="22"/>
      <c r="O313" s="6"/>
      <c r="P313" s="6"/>
      <c r="Q313" s="6"/>
      <c r="S313" s="6"/>
      <c r="T313" s="6"/>
      <c r="AF313" s="6"/>
    </row>
    <row r="314" spans="2:32" ht="15.95" hidden="1" customHeight="1" x14ac:dyDescent="0.25">
      <c r="B314" s="59" t="s">
        <v>45</v>
      </c>
      <c r="C314" s="74"/>
      <c r="D314" s="74"/>
      <c r="E314" s="68"/>
      <c r="F314" s="62"/>
      <c r="G314" s="69"/>
      <c r="H314" s="70"/>
      <c r="I314" s="75">
        <f t="shared" si="14"/>
        <v>0</v>
      </c>
      <c r="J314" s="76"/>
      <c r="K314" s="68"/>
      <c r="L314" s="1" t="b">
        <f t="shared" si="13"/>
        <v>1</v>
      </c>
      <c r="N314" s="22"/>
      <c r="O314" s="6"/>
      <c r="P314" s="6"/>
      <c r="Q314" s="6"/>
      <c r="S314" s="6"/>
      <c r="T314" s="6"/>
      <c r="AF314" s="6"/>
    </row>
    <row r="315" spans="2:32" ht="15.95" hidden="1" customHeight="1" x14ac:dyDescent="0.25">
      <c r="B315" s="59" t="s">
        <v>45</v>
      </c>
      <c r="C315" s="74"/>
      <c r="D315" s="74"/>
      <c r="E315" s="68"/>
      <c r="F315" s="62"/>
      <c r="G315" s="69"/>
      <c r="H315" s="70"/>
      <c r="I315" s="75">
        <f t="shared" si="14"/>
        <v>0</v>
      </c>
      <c r="J315" s="76"/>
      <c r="K315" s="68"/>
      <c r="L315" s="1" t="b">
        <f t="shared" si="13"/>
        <v>1</v>
      </c>
      <c r="N315" s="22"/>
      <c r="O315" s="6"/>
      <c r="P315" s="6"/>
      <c r="Q315" s="6"/>
      <c r="S315" s="6"/>
      <c r="T315" s="6"/>
      <c r="AF315" s="6"/>
    </row>
    <row r="316" spans="2:32" ht="15.95" hidden="1" customHeight="1" x14ac:dyDescent="0.25">
      <c r="B316" s="59" t="s">
        <v>45</v>
      </c>
      <c r="C316" s="74"/>
      <c r="D316" s="74"/>
      <c r="E316" s="68"/>
      <c r="F316" s="62"/>
      <c r="G316" s="69"/>
      <c r="H316" s="70"/>
      <c r="I316" s="75">
        <f t="shared" si="14"/>
        <v>0</v>
      </c>
      <c r="J316" s="76"/>
      <c r="K316" s="68"/>
      <c r="L316" s="1" t="b">
        <f t="shared" si="13"/>
        <v>1</v>
      </c>
      <c r="N316" s="22"/>
      <c r="O316" s="6"/>
      <c r="P316" s="6"/>
      <c r="Q316" s="6"/>
      <c r="S316" s="6"/>
      <c r="T316" s="6"/>
      <c r="AF316" s="6"/>
    </row>
    <row r="317" spans="2:32" ht="15.95" hidden="1" customHeight="1" x14ac:dyDescent="0.25">
      <c r="B317" s="59" t="s">
        <v>45</v>
      </c>
      <c r="C317" s="74"/>
      <c r="D317" s="74"/>
      <c r="E317" s="68"/>
      <c r="F317" s="62"/>
      <c r="G317" s="69"/>
      <c r="H317" s="70"/>
      <c r="I317" s="75">
        <f t="shared" si="14"/>
        <v>0</v>
      </c>
      <c r="J317" s="76"/>
      <c r="K317" s="68"/>
      <c r="L317" s="1" t="b">
        <f t="shared" si="13"/>
        <v>1</v>
      </c>
      <c r="N317" s="22"/>
      <c r="O317" s="6"/>
      <c r="P317" s="6"/>
      <c r="Q317" s="6"/>
      <c r="S317" s="6"/>
      <c r="T317" s="6"/>
      <c r="AF317" s="6"/>
    </row>
    <row r="318" spans="2:32" ht="15.95" hidden="1" customHeight="1" x14ac:dyDescent="0.25">
      <c r="B318" s="59" t="s">
        <v>45</v>
      </c>
      <c r="C318" s="74"/>
      <c r="D318" s="74"/>
      <c r="E318" s="68"/>
      <c r="F318" s="62"/>
      <c r="G318" s="69"/>
      <c r="H318" s="70"/>
      <c r="I318" s="75">
        <f t="shared" si="14"/>
        <v>0</v>
      </c>
      <c r="J318" s="76"/>
      <c r="K318" s="68"/>
      <c r="L318" s="1" t="b">
        <f t="shared" si="13"/>
        <v>1</v>
      </c>
      <c r="N318" s="22"/>
      <c r="O318" s="6"/>
      <c r="P318" s="6"/>
      <c r="Q318" s="6"/>
      <c r="S318" s="6"/>
      <c r="T318" s="6"/>
      <c r="AF318" s="6"/>
    </row>
    <row r="319" spans="2:32" ht="15.95" hidden="1" customHeight="1" x14ac:dyDescent="0.25">
      <c r="B319" s="59" t="s">
        <v>45</v>
      </c>
      <c r="C319" s="74"/>
      <c r="D319" s="74"/>
      <c r="E319" s="68"/>
      <c r="F319" s="62"/>
      <c r="G319" s="69"/>
      <c r="H319" s="70"/>
      <c r="I319" s="75">
        <f t="shared" si="14"/>
        <v>0</v>
      </c>
      <c r="J319" s="76"/>
      <c r="K319" s="68"/>
      <c r="L319" s="1" t="b">
        <f t="shared" si="13"/>
        <v>1</v>
      </c>
      <c r="N319" s="22"/>
      <c r="O319" s="6"/>
      <c r="P319" s="6"/>
      <c r="Q319" s="6"/>
      <c r="S319" s="6"/>
      <c r="T319" s="6"/>
      <c r="AF319" s="6"/>
    </row>
    <row r="320" spans="2:32" ht="15.95" hidden="1" customHeight="1" x14ac:dyDescent="0.25">
      <c r="B320" s="59" t="s">
        <v>45</v>
      </c>
      <c r="C320" s="74"/>
      <c r="D320" s="74"/>
      <c r="E320" s="68"/>
      <c r="F320" s="62"/>
      <c r="G320" s="69"/>
      <c r="H320" s="70"/>
      <c r="I320" s="75">
        <f t="shared" si="14"/>
        <v>0</v>
      </c>
      <c r="J320" s="76"/>
      <c r="K320" s="68"/>
      <c r="L320" s="1" t="b">
        <f t="shared" si="13"/>
        <v>1</v>
      </c>
      <c r="N320" s="22"/>
      <c r="O320" s="6"/>
      <c r="P320" s="6"/>
      <c r="Q320" s="6"/>
      <c r="S320" s="6"/>
      <c r="T320" s="6"/>
      <c r="AF320" s="6"/>
    </row>
    <row r="321" spans="2:32" ht="15.95" hidden="1" customHeight="1" x14ac:dyDescent="0.25">
      <c r="B321" s="59" t="s">
        <v>45</v>
      </c>
      <c r="C321" s="74"/>
      <c r="D321" s="74"/>
      <c r="E321" s="68"/>
      <c r="F321" s="62"/>
      <c r="G321" s="69"/>
      <c r="H321" s="70"/>
      <c r="I321" s="75">
        <f t="shared" si="14"/>
        <v>0</v>
      </c>
      <c r="J321" s="76"/>
      <c r="K321" s="68"/>
      <c r="L321" s="1" t="b">
        <f t="shared" si="13"/>
        <v>1</v>
      </c>
      <c r="N321" s="22"/>
      <c r="O321" s="6"/>
      <c r="P321" s="6"/>
      <c r="Q321" s="6"/>
      <c r="S321" s="6"/>
      <c r="T321" s="6"/>
      <c r="AF321" s="6"/>
    </row>
    <row r="322" spans="2:32" ht="15.95" hidden="1" customHeight="1" x14ac:dyDescent="0.25">
      <c r="B322" s="59" t="s">
        <v>45</v>
      </c>
      <c r="C322" s="74"/>
      <c r="D322" s="74"/>
      <c r="E322" s="68"/>
      <c r="F322" s="62"/>
      <c r="G322" s="69"/>
      <c r="H322" s="70"/>
      <c r="I322" s="75">
        <f t="shared" si="14"/>
        <v>0</v>
      </c>
      <c r="J322" s="76"/>
      <c r="K322" s="68"/>
      <c r="L322" s="1" t="b">
        <f t="shared" si="13"/>
        <v>1</v>
      </c>
      <c r="N322" s="22"/>
      <c r="O322" s="6"/>
      <c r="P322" s="6"/>
      <c r="Q322" s="6"/>
      <c r="S322" s="6"/>
      <c r="T322" s="6"/>
      <c r="AF322" s="6"/>
    </row>
    <row r="323" spans="2:32" ht="15.95" hidden="1" customHeight="1" x14ac:dyDescent="0.25">
      <c r="B323" s="59" t="s">
        <v>45</v>
      </c>
      <c r="C323" s="74"/>
      <c r="D323" s="74"/>
      <c r="E323" s="68"/>
      <c r="F323" s="62"/>
      <c r="G323" s="69"/>
      <c r="H323" s="70"/>
      <c r="I323" s="75">
        <f t="shared" si="14"/>
        <v>0</v>
      </c>
      <c r="J323" s="76"/>
      <c r="K323" s="68"/>
      <c r="L323" s="1" t="b">
        <f t="shared" si="13"/>
        <v>1</v>
      </c>
      <c r="N323" s="22"/>
      <c r="O323" s="6"/>
      <c r="P323" s="6"/>
      <c r="Q323" s="6"/>
      <c r="S323" s="6"/>
      <c r="T323" s="6"/>
      <c r="AF323" s="6"/>
    </row>
    <row r="324" spans="2:32" ht="15.95" hidden="1" customHeight="1" x14ac:dyDescent="0.25">
      <c r="B324" s="59" t="s">
        <v>45</v>
      </c>
      <c r="C324" s="74"/>
      <c r="D324" s="74"/>
      <c r="E324" s="68"/>
      <c r="F324" s="62"/>
      <c r="G324" s="69"/>
      <c r="H324" s="70"/>
      <c r="I324" s="75">
        <f t="shared" si="14"/>
        <v>0</v>
      </c>
      <c r="J324" s="76"/>
      <c r="K324" s="68"/>
      <c r="L324" s="1" t="b">
        <f t="shared" si="13"/>
        <v>1</v>
      </c>
      <c r="N324" s="22"/>
      <c r="O324" s="6"/>
      <c r="P324" s="6"/>
      <c r="Q324" s="6"/>
      <c r="S324" s="6"/>
      <c r="T324" s="6"/>
      <c r="AF324" s="6"/>
    </row>
    <row r="325" spans="2:32" ht="15.95" hidden="1" customHeight="1" x14ac:dyDescent="0.25">
      <c r="B325" s="59" t="s">
        <v>45</v>
      </c>
      <c r="C325" s="74"/>
      <c r="D325" s="74"/>
      <c r="E325" s="68"/>
      <c r="F325" s="62"/>
      <c r="G325" s="69"/>
      <c r="H325" s="70"/>
      <c r="I325" s="75">
        <f t="shared" si="14"/>
        <v>0</v>
      </c>
      <c r="J325" s="76"/>
      <c r="K325" s="68"/>
      <c r="L325" s="1" t="b">
        <f t="shared" si="13"/>
        <v>1</v>
      </c>
      <c r="N325" s="22"/>
      <c r="O325" s="6"/>
      <c r="P325" s="6"/>
      <c r="Q325" s="6"/>
      <c r="S325" s="6"/>
      <c r="T325" s="6"/>
      <c r="AF325" s="6"/>
    </row>
    <row r="326" spans="2:32" ht="15.95" hidden="1" customHeight="1" x14ac:dyDescent="0.25">
      <c r="B326" s="59" t="s">
        <v>45</v>
      </c>
      <c r="C326" s="74"/>
      <c r="D326" s="74"/>
      <c r="E326" s="68"/>
      <c r="F326" s="62"/>
      <c r="G326" s="69"/>
      <c r="H326" s="70"/>
      <c r="I326" s="75">
        <f t="shared" si="14"/>
        <v>0</v>
      </c>
      <c r="J326" s="76"/>
      <c r="K326" s="68"/>
      <c r="L326" s="1" t="b">
        <f t="shared" si="13"/>
        <v>1</v>
      </c>
      <c r="N326" s="23"/>
      <c r="O326" s="6"/>
      <c r="P326" s="6"/>
      <c r="Q326" s="6"/>
      <c r="S326" s="6"/>
      <c r="T326" s="6"/>
      <c r="AF326" s="6"/>
    </row>
    <row r="327" spans="2:32" ht="15.95" hidden="1" customHeight="1" x14ac:dyDescent="0.25">
      <c r="B327" s="59" t="s">
        <v>45</v>
      </c>
      <c r="C327" s="74"/>
      <c r="D327" s="74"/>
      <c r="E327" s="68"/>
      <c r="F327" s="62"/>
      <c r="G327" s="69"/>
      <c r="H327" s="70"/>
      <c r="I327" s="75">
        <f t="shared" si="14"/>
        <v>0</v>
      </c>
      <c r="J327" s="76"/>
      <c r="K327" s="68"/>
      <c r="L327" s="1" t="b">
        <f t="shared" si="13"/>
        <v>1</v>
      </c>
      <c r="N327" s="22"/>
      <c r="O327" s="6"/>
      <c r="P327" s="6"/>
      <c r="Q327" s="6"/>
      <c r="S327" s="6"/>
      <c r="T327" s="6"/>
      <c r="AF327" s="6"/>
    </row>
    <row r="328" spans="2:32" ht="15.95" hidden="1" customHeight="1" x14ac:dyDescent="0.25">
      <c r="B328" s="59" t="s">
        <v>45</v>
      </c>
      <c r="C328" s="74"/>
      <c r="D328" s="74"/>
      <c r="E328" s="68"/>
      <c r="F328" s="62"/>
      <c r="G328" s="69"/>
      <c r="H328" s="70"/>
      <c r="I328" s="75">
        <f t="shared" si="14"/>
        <v>0</v>
      </c>
      <c r="J328" s="76"/>
      <c r="K328" s="68"/>
      <c r="L328" s="1" t="b">
        <f t="shared" si="13"/>
        <v>1</v>
      </c>
      <c r="N328" s="22"/>
      <c r="O328" s="6"/>
      <c r="P328" s="6"/>
      <c r="Q328" s="6"/>
      <c r="S328" s="6"/>
      <c r="T328" s="6"/>
      <c r="AF328" s="6"/>
    </row>
    <row r="329" spans="2:32" ht="15.95" hidden="1" customHeight="1" x14ac:dyDescent="0.25">
      <c r="B329" s="59" t="s">
        <v>45</v>
      </c>
      <c r="C329" s="74"/>
      <c r="D329" s="74"/>
      <c r="E329" s="68"/>
      <c r="F329" s="62"/>
      <c r="G329" s="69"/>
      <c r="H329" s="70"/>
      <c r="I329" s="75">
        <f t="shared" si="14"/>
        <v>0</v>
      </c>
      <c r="J329" s="76"/>
      <c r="K329" s="68"/>
      <c r="L329" s="1" t="b">
        <f t="shared" si="13"/>
        <v>1</v>
      </c>
      <c r="N329" s="22"/>
      <c r="O329" s="6"/>
      <c r="P329" s="6"/>
      <c r="Q329" s="6"/>
      <c r="S329" s="6"/>
      <c r="T329" s="6"/>
      <c r="AF329" s="6"/>
    </row>
    <row r="330" spans="2:32" ht="15.95" hidden="1" customHeight="1" x14ac:dyDescent="0.25">
      <c r="B330" s="59" t="s">
        <v>45</v>
      </c>
      <c r="C330" s="74"/>
      <c r="D330" s="74"/>
      <c r="E330" s="68"/>
      <c r="F330" s="62"/>
      <c r="G330" s="69"/>
      <c r="H330" s="70"/>
      <c r="I330" s="75">
        <f t="shared" si="14"/>
        <v>0</v>
      </c>
      <c r="J330" s="76"/>
      <c r="K330" s="68"/>
      <c r="L330" s="1" t="b">
        <f t="shared" si="13"/>
        <v>1</v>
      </c>
      <c r="N330" s="22"/>
      <c r="O330" s="6"/>
      <c r="P330" s="6"/>
      <c r="Q330" s="6"/>
      <c r="S330" s="6"/>
      <c r="T330" s="6"/>
      <c r="AF330" s="6"/>
    </row>
    <row r="331" spans="2:32" ht="15.95" hidden="1" customHeight="1" x14ac:dyDescent="0.25">
      <c r="B331" s="59" t="s">
        <v>45</v>
      </c>
      <c r="C331" s="74"/>
      <c r="D331" s="74"/>
      <c r="E331" s="68"/>
      <c r="F331" s="62"/>
      <c r="G331" s="69"/>
      <c r="H331" s="70"/>
      <c r="I331" s="75">
        <f t="shared" si="14"/>
        <v>0</v>
      </c>
      <c r="J331" s="76"/>
      <c r="K331" s="68"/>
      <c r="L331" s="1" t="b">
        <f t="shared" si="13"/>
        <v>1</v>
      </c>
      <c r="N331" s="22"/>
      <c r="O331" s="6"/>
      <c r="P331" s="6"/>
      <c r="Q331" s="6"/>
      <c r="S331" s="6"/>
      <c r="T331" s="6"/>
      <c r="AF331" s="6"/>
    </row>
    <row r="332" spans="2:32" ht="15.95" customHeight="1" x14ac:dyDescent="0.25">
      <c r="B332" s="59" t="s">
        <v>49</v>
      </c>
      <c r="C332" s="67" t="s">
        <v>86</v>
      </c>
      <c r="D332" s="77" t="s">
        <v>272</v>
      </c>
      <c r="E332" s="68" t="s">
        <v>50</v>
      </c>
      <c r="F332" s="62">
        <v>2.27</v>
      </c>
      <c r="G332" s="69" t="s">
        <v>54</v>
      </c>
      <c r="H332" s="70">
        <v>10.029999999999999</v>
      </c>
      <c r="I332" s="71">
        <f t="shared" si="14"/>
        <v>4.4185022026431717</v>
      </c>
      <c r="J332" s="72"/>
      <c r="K332" s="73"/>
      <c r="L332" s="1" t="b">
        <f t="shared" si="13"/>
        <v>1</v>
      </c>
      <c r="N332" s="22"/>
      <c r="O332" s="6"/>
      <c r="P332" s="6"/>
      <c r="Q332" s="6"/>
      <c r="S332" s="6"/>
      <c r="T332" s="6"/>
      <c r="AF332" s="6"/>
    </row>
    <row r="333" spans="2:32" ht="15.95" customHeight="1" x14ac:dyDescent="0.25">
      <c r="B333" s="59" t="s">
        <v>49</v>
      </c>
      <c r="C333" s="67" t="s">
        <v>86</v>
      </c>
      <c r="D333" s="60" t="s">
        <v>352</v>
      </c>
      <c r="E333" s="68" t="s">
        <v>50</v>
      </c>
      <c r="F333" s="62">
        <v>2.27</v>
      </c>
      <c r="G333" s="69" t="s">
        <v>54</v>
      </c>
      <c r="H333" s="70">
        <v>10.93</v>
      </c>
      <c r="I333" s="71">
        <f t="shared" si="14"/>
        <v>4.8149779735682818</v>
      </c>
      <c r="J333" s="72"/>
      <c r="K333" s="73"/>
      <c r="L333" s="1" t="b">
        <f t="shared" ref="L333:L396" si="15">IF(E332=G332,TRUE,IF(G332="kg",(IF(E332="g",TRUE,IF(E332="ml",IF(G332="litre",TRUE,"Inconsistant Units"),"Inconsistant Units"))),IF(E332="ml",IF(G332="litre",TRUE,"Inconsistant Units"),"Inconsistant Units")))</f>
        <v>1</v>
      </c>
      <c r="N333" s="22"/>
      <c r="O333" s="6"/>
      <c r="P333" s="6"/>
      <c r="Q333" s="6"/>
      <c r="S333" s="6"/>
      <c r="T333" s="6"/>
      <c r="AF333" s="6"/>
    </row>
    <row r="334" spans="2:32" ht="15.95" customHeight="1" x14ac:dyDescent="0.25">
      <c r="B334" s="59" t="s">
        <v>49</v>
      </c>
      <c r="C334" s="67" t="s">
        <v>86</v>
      </c>
      <c r="D334" s="60" t="s">
        <v>158</v>
      </c>
      <c r="E334" s="68" t="s">
        <v>50</v>
      </c>
      <c r="F334" s="62">
        <v>2.27</v>
      </c>
      <c r="G334" s="69" t="s">
        <v>54</v>
      </c>
      <c r="H334" s="70">
        <v>15.97</v>
      </c>
      <c r="I334" s="71">
        <f t="shared" ref="I334:I397" si="16">IF(IF(ISBLANK(F334),H334,H334/F334)&gt;0.005,(IF(ISBLANK(F334),H334,H334/F334)),ROUNDUP(IF(ISBLANK(F334),H334,H334/F334),2))</f>
        <v>7.035242290748899</v>
      </c>
      <c r="J334" s="72"/>
      <c r="K334" s="73"/>
      <c r="L334" s="1" t="b">
        <f t="shared" si="15"/>
        <v>1</v>
      </c>
      <c r="N334" s="22"/>
      <c r="O334" s="6"/>
      <c r="P334" s="6"/>
      <c r="Q334" s="6"/>
      <c r="S334" s="6"/>
      <c r="T334" s="6"/>
      <c r="AF334" s="6"/>
    </row>
    <row r="335" spans="2:32" ht="15.95" customHeight="1" x14ac:dyDescent="0.25">
      <c r="B335" s="59" t="s">
        <v>49</v>
      </c>
      <c r="C335" s="67" t="s">
        <v>86</v>
      </c>
      <c r="D335" s="60" t="s">
        <v>273</v>
      </c>
      <c r="E335" s="68" t="s">
        <v>50</v>
      </c>
      <c r="F335" s="62">
        <v>2.27</v>
      </c>
      <c r="G335" s="69" t="s">
        <v>54</v>
      </c>
      <c r="H335" s="70">
        <v>19.579999999999998</v>
      </c>
      <c r="I335" s="71">
        <f t="shared" si="16"/>
        <v>8.6255506607929515</v>
      </c>
      <c r="J335" s="72"/>
      <c r="K335" s="73"/>
      <c r="L335" s="1" t="b">
        <f t="shared" si="15"/>
        <v>1</v>
      </c>
      <c r="N335" s="22"/>
      <c r="O335" s="6"/>
      <c r="P335" s="6"/>
      <c r="Q335" s="6"/>
      <c r="S335" s="6"/>
      <c r="T335" s="6"/>
      <c r="AF335" s="6"/>
    </row>
    <row r="336" spans="2:32" ht="15.95" customHeight="1" x14ac:dyDescent="0.25">
      <c r="B336" s="59" t="s">
        <v>49</v>
      </c>
      <c r="C336" s="67" t="s">
        <v>122</v>
      </c>
      <c r="D336" s="77" t="s">
        <v>159</v>
      </c>
      <c r="E336" s="68" t="s">
        <v>50</v>
      </c>
      <c r="F336" s="80">
        <v>2.5</v>
      </c>
      <c r="G336" s="74" t="s">
        <v>54</v>
      </c>
      <c r="H336" s="81">
        <v>9.4</v>
      </c>
      <c r="I336" s="71">
        <f t="shared" si="16"/>
        <v>3.7600000000000002</v>
      </c>
      <c r="J336" s="72"/>
      <c r="K336" s="73"/>
      <c r="L336" s="1" t="b">
        <f t="shared" si="15"/>
        <v>1</v>
      </c>
      <c r="N336" s="22"/>
      <c r="O336" s="27"/>
      <c r="P336" s="6"/>
      <c r="Q336" s="6"/>
      <c r="S336" s="6"/>
      <c r="T336" s="6"/>
      <c r="AF336" s="6"/>
    </row>
    <row r="337" spans="2:32" ht="15.95" customHeight="1" x14ac:dyDescent="0.25">
      <c r="B337" s="59" t="s">
        <v>49</v>
      </c>
      <c r="C337" s="67" t="s">
        <v>122</v>
      </c>
      <c r="D337" s="77" t="s">
        <v>353</v>
      </c>
      <c r="E337" s="68" t="s">
        <v>50</v>
      </c>
      <c r="F337" s="80">
        <v>1.2</v>
      </c>
      <c r="G337" s="74" t="s">
        <v>54</v>
      </c>
      <c r="H337" s="81">
        <v>10</v>
      </c>
      <c r="I337" s="71">
        <f t="shared" si="16"/>
        <v>8.3333333333333339</v>
      </c>
      <c r="J337" s="72"/>
      <c r="K337" s="73"/>
      <c r="L337" s="1" t="b">
        <f t="shared" si="15"/>
        <v>1</v>
      </c>
      <c r="N337" s="22"/>
      <c r="O337" s="6"/>
      <c r="P337" s="27"/>
      <c r="Q337" s="6"/>
      <c r="R337" s="6"/>
      <c r="S337" s="6"/>
      <c r="T337" s="6"/>
      <c r="AF337" s="6"/>
    </row>
    <row r="338" spans="2:32" ht="15.95" customHeight="1" x14ac:dyDescent="0.25">
      <c r="B338" s="59" t="s">
        <v>49</v>
      </c>
      <c r="C338" s="67" t="s">
        <v>122</v>
      </c>
      <c r="D338" s="77" t="s">
        <v>354</v>
      </c>
      <c r="E338" s="68" t="s">
        <v>50</v>
      </c>
      <c r="F338" s="80">
        <v>1.2</v>
      </c>
      <c r="G338" s="74" t="s">
        <v>54</v>
      </c>
      <c r="H338" s="81">
        <v>10</v>
      </c>
      <c r="I338" s="71">
        <f t="shared" si="16"/>
        <v>8.3333333333333339</v>
      </c>
      <c r="J338" s="72"/>
      <c r="K338" s="73"/>
      <c r="L338" s="1" t="b">
        <f t="shared" si="15"/>
        <v>1</v>
      </c>
      <c r="N338" s="24"/>
      <c r="O338" s="6"/>
      <c r="P338" s="6"/>
      <c r="Q338" s="6"/>
      <c r="S338" s="6"/>
      <c r="T338" s="6"/>
      <c r="AF338" s="6"/>
    </row>
    <row r="339" spans="2:32" ht="15.95" customHeight="1" x14ac:dyDescent="0.25">
      <c r="B339" s="59" t="s">
        <v>49</v>
      </c>
      <c r="C339" s="67" t="s">
        <v>122</v>
      </c>
      <c r="D339" s="77" t="s">
        <v>355</v>
      </c>
      <c r="E339" s="68" t="s">
        <v>50</v>
      </c>
      <c r="F339" s="80">
        <v>2.5</v>
      </c>
      <c r="G339" s="74" t="s">
        <v>54</v>
      </c>
      <c r="H339" s="81">
        <v>9.4</v>
      </c>
      <c r="I339" s="71">
        <f t="shared" si="16"/>
        <v>3.7600000000000002</v>
      </c>
      <c r="J339" s="72"/>
      <c r="K339" s="73"/>
      <c r="L339" s="1" t="b">
        <f t="shared" si="15"/>
        <v>1</v>
      </c>
      <c r="N339" s="22"/>
      <c r="O339" s="27"/>
      <c r="P339" s="6"/>
      <c r="Q339" s="6"/>
      <c r="S339" s="6"/>
      <c r="T339" s="6"/>
      <c r="AF339" s="6"/>
    </row>
    <row r="340" spans="2:32" ht="15.95" customHeight="1" x14ac:dyDescent="0.25">
      <c r="B340" s="59" t="s">
        <v>49</v>
      </c>
      <c r="C340" s="67" t="s">
        <v>124</v>
      </c>
      <c r="D340" s="60" t="s">
        <v>160</v>
      </c>
      <c r="E340" s="68" t="s">
        <v>100</v>
      </c>
      <c r="F340" s="62">
        <v>1</v>
      </c>
      <c r="G340" s="69" t="s">
        <v>100</v>
      </c>
      <c r="H340" s="70">
        <v>0.35</v>
      </c>
      <c r="I340" s="71">
        <f t="shared" si="16"/>
        <v>0.35</v>
      </c>
      <c r="J340" s="72"/>
      <c r="K340" s="73"/>
      <c r="L340" s="1" t="b">
        <f t="shared" si="15"/>
        <v>1</v>
      </c>
      <c r="N340" s="22"/>
      <c r="O340" s="6"/>
      <c r="P340" s="27"/>
      <c r="S340" s="6"/>
      <c r="T340" s="6"/>
      <c r="AF340" s="6"/>
    </row>
    <row r="341" spans="2:32" ht="15.95" customHeight="1" x14ac:dyDescent="0.25">
      <c r="B341" s="59" t="s">
        <v>49</v>
      </c>
      <c r="C341" s="67" t="s">
        <v>124</v>
      </c>
      <c r="D341" s="60" t="s">
        <v>274</v>
      </c>
      <c r="E341" s="68" t="s">
        <v>50</v>
      </c>
      <c r="F341" s="62">
        <v>1</v>
      </c>
      <c r="G341" s="69" t="s">
        <v>54</v>
      </c>
      <c r="H341" s="70">
        <v>3.63</v>
      </c>
      <c r="I341" s="71">
        <f t="shared" si="16"/>
        <v>3.63</v>
      </c>
      <c r="J341" s="72"/>
      <c r="K341" s="73"/>
      <c r="L341" s="1" t="b">
        <f t="shared" si="15"/>
        <v>1</v>
      </c>
      <c r="N341" s="24"/>
      <c r="O341" s="6"/>
      <c r="P341" s="6"/>
      <c r="S341" s="6"/>
      <c r="T341" s="6"/>
      <c r="AF341" s="6"/>
    </row>
    <row r="342" spans="2:32" ht="15.95" customHeight="1" x14ac:dyDescent="0.25">
      <c r="B342" s="59" t="s">
        <v>49</v>
      </c>
      <c r="C342" s="67" t="s">
        <v>280</v>
      </c>
      <c r="D342" s="60" t="s">
        <v>350</v>
      </c>
      <c r="E342" s="68" t="s">
        <v>50</v>
      </c>
      <c r="F342" s="62">
        <v>1</v>
      </c>
      <c r="G342" s="69" t="s">
        <v>54</v>
      </c>
      <c r="H342" s="70">
        <v>26.95</v>
      </c>
      <c r="I342" s="71">
        <f t="shared" si="16"/>
        <v>26.95</v>
      </c>
      <c r="J342" s="72"/>
      <c r="K342" s="73"/>
      <c r="L342" s="1" t="b">
        <f t="shared" si="15"/>
        <v>1</v>
      </c>
      <c r="N342" s="22"/>
      <c r="O342" s="6"/>
      <c r="P342" s="6"/>
      <c r="T342" s="5"/>
      <c r="AF342" s="6"/>
    </row>
    <row r="343" spans="2:32" ht="15.95" customHeight="1" x14ac:dyDescent="0.25">
      <c r="B343" s="59" t="s">
        <v>49</v>
      </c>
      <c r="C343" s="67" t="s">
        <v>280</v>
      </c>
      <c r="D343" s="77" t="s">
        <v>275</v>
      </c>
      <c r="E343" s="68" t="s">
        <v>50</v>
      </c>
      <c r="F343" s="62">
        <v>0.1</v>
      </c>
      <c r="G343" s="69" t="s">
        <v>54</v>
      </c>
      <c r="H343" s="70">
        <v>2.5499999999999998</v>
      </c>
      <c r="I343" s="71">
        <f t="shared" si="16"/>
        <v>25.499999999999996</v>
      </c>
      <c r="J343" s="72"/>
      <c r="K343" s="73"/>
      <c r="L343" s="1" t="b">
        <f t="shared" si="15"/>
        <v>1</v>
      </c>
      <c r="N343" s="22"/>
      <c r="O343" s="6"/>
      <c r="P343" s="6"/>
      <c r="T343" s="5"/>
      <c r="AF343" s="6"/>
    </row>
    <row r="344" spans="2:32" ht="15.95" customHeight="1" x14ac:dyDescent="0.25">
      <c r="B344" s="59" t="s">
        <v>49</v>
      </c>
      <c r="C344" s="67" t="s">
        <v>280</v>
      </c>
      <c r="D344" s="77" t="s">
        <v>276</v>
      </c>
      <c r="E344" s="68" t="s">
        <v>50</v>
      </c>
      <c r="F344" s="62">
        <v>0.5</v>
      </c>
      <c r="G344" s="69" t="s">
        <v>54</v>
      </c>
      <c r="H344" s="70">
        <v>8.9499999999999993</v>
      </c>
      <c r="I344" s="71">
        <f t="shared" si="16"/>
        <v>17.899999999999999</v>
      </c>
      <c r="J344" s="72"/>
      <c r="K344" s="73"/>
      <c r="L344" s="1" t="b">
        <f t="shared" si="15"/>
        <v>1</v>
      </c>
      <c r="N344" s="22"/>
      <c r="O344" s="27"/>
      <c r="P344" s="6"/>
      <c r="T344" s="5"/>
      <c r="AF344" s="6"/>
    </row>
    <row r="345" spans="2:32" ht="15.95" customHeight="1" x14ac:dyDescent="0.25">
      <c r="B345" s="59" t="s">
        <v>49</v>
      </c>
      <c r="C345" s="67" t="s">
        <v>280</v>
      </c>
      <c r="D345" s="77" t="s">
        <v>277</v>
      </c>
      <c r="E345" s="68" t="s">
        <v>50</v>
      </c>
      <c r="F345" s="62">
        <v>0.4</v>
      </c>
      <c r="G345" s="69" t="s">
        <v>54</v>
      </c>
      <c r="H345" s="70">
        <v>15.15</v>
      </c>
      <c r="I345" s="71">
        <f t="shared" si="16"/>
        <v>37.875</v>
      </c>
      <c r="J345" s="72"/>
      <c r="K345" s="73"/>
      <c r="L345" s="1" t="b">
        <f t="shared" si="15"/>
        <v>1</v>
      </c>
      <c r="N345" s="22"/>
      <c r="O345" s="6"/>
      <c r="P345" s="6"/>
      <c r="T345" s="5"/>
      <c r="AF345" s="6"/>
    </row>
    <row r="346" spans="2:32" ht="15.95" customHeight="1" x14ac:dyDescent="0.25">
      <c r="B346" s="59" t="s">
        <v>49</v>
      </c>
      <c r="C346" s="67" t="s">
        <v>280</v>
      </c>
      <c r="D346" s="77" t="s">
        <v>278</v>
      </c>
      <c r="E346" s="68" t="s">
        <v>50</v>
      </c>
      <c r="F346" s="80">
        <v>0.4</v>
      </c>
      <c r="G346" s="74" t="s">
        <v>54</v>
      </c>
      <c r="H346" s="81">
        <v>1.55</v>
      </c>
      <c r="I346" s="71">
        <f t="shared" si="16"/>
        <v>3.875</v>
      </c>
      <c r="J346" s="73"/>
      <c r="K346" s="73"/>
      <c r="L346" s="1" t="b">
        <f t="shared" si="15"/>
        <v>1</v>
      </c>
      <c r="N346" s="22"/>
      <c r="O346" s="6"/>
      <c r="P346" s="6"/>
      <c r="T346" s="5"/>
      <c r="AF346" s="6"/>
    </row>
    <row r="347" spans="2:32" ht="15.95" customHeight="1" x14ac:dyDescent="0.25">
      <c r="B347" s="59" t="s">
        <v>49</v>
      </c>
      <c r="C347" s="67" t="s">
        <v>280</v>
      </c>
      <c r="D347" s="77" t="s">
        <v>351</v>
      </c>
      <c r="E347" s="68" t="s">
        <v>50</v>
      </c>
      <c r="F347" s="80">
        <v>1</v>
      </c>
      <c r="G347" s="74" t="s">
        <v>54</v>
      </c>
      <c r="H347" s="81">
        <v>32</v>
      </c>
      <c r="I347" s="71">
        <f t="shared" si="16"/>
        <v>32</v>
      </c>
      <c r="J347" s="72"/>
      <c r="K347" s="73"/>
      <c r="L347" s="1" t="b">
        <f t="shared" si="15"/>
        <v>1</v>
      </c>
      <c r="N347" s="22"/>
      <c r="O347" s="27"/>
      <c r="P347" s="6"/>
      <c r="T347" s="5"/>
      <c r="AF347" s="6"/>
    </row>
    <row r="348" spans="2:32" ht="15.95" customHeight="1" x14ac:dyDescent="0.25">
      <c r="B348" s="59" t="s">
        <v>49</v>
      </c>
      <c r="C348" s="67" t="s">
        <v>281</v>
      </c>
      <c r="D348" s="77" t="s">
        <v>279</v>
      </c>
      <c r="E348" s="68" t="s">
        <v>50</v>
      </c>
      <c r="F348" s="80">
        <v>1</v>
      </c>
      <c r="G348" s="74" t="s">
        <v>54</v>
      </c>
      <c r="H348" s="81">
        <v>3.35</v>
      </c>
      <c r="I348" s="71">
        <f t="shared" si="16"/>
        <v>3.35</v>
      </c>
      <c r="J348" s="72"/>
      <c r="K348" s="73"/>
      <c r="L348" s="1" t="b">
        <f t="shared" si="15"/>
        <v>1</v>
      </c>
      <c r="N348" s="22"/>
      <c r="O348" s="6"/>
      <c r="P348" s="27"/>
      <c r="T348" s="5"/>
      <c r="AF348" s="6"/>
    </row>
    <row r="349" spans="2:32" ht="15.95" customHeight="1" x14ac:dyDescent="0.25">
      <c r="B349" s="59" t="s">
        <v>49</v>
      </c>
      <c r="C349" s="74"/>
      <c r="D349" s="74"/>
      <c r="E349" s="68"/>
      <c r="F349" s="62"/>
      <c r="G349" s="69"/>
      <c r="H349" s="70"/>
      <c r="I349" s="75">
        <f t="shared" si="16"/>
        <v>0</v>
      </c>
      <c r="J349" s="76"/>
      <c r="K349" s="68"/>
      <c r="L349" s="1" t="b">
        <f t="shared" si="15"/>
        <v>1</v>
      </c>
      <c r="N349" s="22"/>
      <c r="O349" s="6"/>
      <c r="P349" s="6"/>
      <c r="T349" s="5"/>
      <c r="AF349" s="6"/>
    </row>
    <row r="350" spans="2:32" ht="15.95" hidden="1" customHeight="1" x14ac:dyDescent="0.25">
      <c r="B350" s="59" t="s">
        <v>49</v>
      </c>
      <c r="C350" s="74"/>
      <c r="D350" s="74"/>
      <c r="E350" s="68"/>
      <c r="F350" s="62"/>
      <c r="G350" s="69"/>
      <c r="H350" s="70"/>
      <c r="I350" s="75">
        <f t="shared" si="16"/>
        <v>0</v>
      </c>
      <c r="J350" s="76"/>
      <c r="K350" s="68"/>
      <c r="L350" s="1" t="b">
        <f t="shared" si="15"/>
        <v>1</v>
      </c>
      <c r="N350" s="22"/>
      <c r="O350" s="6"/>
      <c r="P350" s="6"/>
      <c r="T350" s="5"/>
      <c r="AF350" s="6"/>
    </row>
    <row r="351" spans="2:32" ht="15.95" hidden="1" customHeight="1" x14ac:dyDescent="0.25">
      <c r="B351" s="59" t="s">
        <v>49</v>
      </c>
      <c r="C351" s="74"/>
      <c r="D351" s="74"/>
      <c r="E351" s="68"/>
      <c r="F351" s="62"/>
      <c r="G351" s="69"/>
      <c r="H351" s="70"/>
      <c r="I351" s="75">
        <f t="shared" si="16"/>
        <v>0</v>
      </c>
      <c r="J351" s="76"/>
      <c r="K351" s="68"/>
      <c r="L351" s="1" t="b">
        <f t="shared" si="15"/>
        <v>1</v>
      </c>
      <c r="N351" s="22"/>
      <c r="O351" s="6"/>
      <c r="P351" s="6"/>
      <c r="T351" s="5"/>
      <c r="AF351" s="6"/>
    </row>
    <row r="352" spans="2:32" ht="15.95" hidden="1" customHeight="1" x14ac:dyDescent="0.25">
      <c r="B352" s="59" t="s">
        <v>49</v>
      </c>
      <c r="C352" s="74"/>
      <c r="D352" s="74"/>
      <c r="E352" s="68"/>
      <c r="F352" s="62"/>
      <c r="G352" s="69"/>
      <c r="H352" s="70"/>
      <c r="I352" s="75">
        <f t="shared" si="16"/>
        <v>0</v>
      </c>
      <c r="J352" s="76"/>
      <c r="K352" s="68"/>
      <c r="L352" s="1" t="b">
        <f t="shared" si="15"/>
        <v>1</v>
      </c>
      <c r="N352" s="22"/>
      <c r="O352" s="27"/>
      <c r="P352" s="6"/>
      <c r="T352" s="5"/>
      <c r="AF352" s="6"/>
    </row>
    <row r="353" spans="2:32" ht="15.95" hidden="1" customHeight="1" x14ac:dyDescent="0.25">
      <c r="B353" s="59" t="s">
        <v>49</v>
      </c>
      <c r="C353" s="74"/>
      <c r="D353" s="74"/>
      <c r="E353" s="68"/>
      <c r="F353" s="62"/>
      <c r="G353" s="69"/>
      <c r="H353" s="70"/>
      <c r="I353" s="75">
        <f t="shared" si="16"/>
        <v>0</v>
      </c>
      <c r="J353" s="76"/>
      <c r="K353" s="68"/>
      <c r="L353" s="1" t="b">
        <f t="shared" si="15"/>
        <v>1</v>
      </c>
      <c r="N353" s="22"/>
      <c r="O353" s="6"/>
      <c r="P353" s="6"/>
      <c r="T353" s="5"/>
      <c r="AF353" s="6"/>
    </row>
    <row r="354" spans="2:32" ht="15.95" hidden="1" customHeight="1" x14ac:dyDescent="0.25">
      <c r="B354" s="59" t="s">
        <v>49</v>
      </c>
      <c r="C354" s="74"/>
      <c r="D354" s="74"/>
      <c r="E354" s="68"/>
      <c r="F354" s="62"/>
      <c r="G354" s="69"/>
      <c r="H354" s="70"/>
      <c r="I354" s="75">
        <f t="shared" si="16"/>
        <v>0</v>
      </c>
      <c r="J354" s="76"/>
      <c r="K354" s="68"/>
      <c r="L354" s="1" t="b">
        <f t="shared" si="15"/>
        <v>1</v>
      </c>
      <c r="N354" s="22"/>
      <c r="O354" s="6"/>
      <c r="P354" s="6"/>
      <c r="T354" s="5"/>
      <c r="AF354" s="6"/>
    </row>
    <row r="355" spans="2:32" ht="15.95" hidden="1" customHeight="1" x14ac:dyDescent="0.25">
      <c r="B355" s="59" t="s">
        <v>49</v>
      </c>
      <c r="C355" s="74"/>
      <c r="D355" s="74"/>
      <c r="E355" s="68"/>
      <c r="F355" s="62"/>
      <c r="G355" s="69"/>
      <c r="H355" s="70"/>
      <c r="I355" s="75">
        <f t="shared" si="16"/>
        <v>0</v>
      </c>
      <c r="J355" s="76"/>
      <c r="K355" s="68"/>
      <c r="L355" s="1" t="b">
        <f t="shared" si="15"/>
        <v>1</v>
      </c>
      <c r="N355" s="22"/>
      <c r="O355" s="27"/>
      <c r="P355" s="6"/>
      <c r="T355" s="5"/>
      <c r="AF355" s="6"/>
    </row>
    <row r="356" spans="2:32" ht="15.95" hidden="1" customHeight="1" x14ac:dyDescent="0.25">
      <c r="B356" s="59" t="s">
        <v>49</v>
      </c>
      <c r="C356" s="74"/>
      <c r="D356" s="74"/>
      <c r="E356" s="68"/>
      <c r="F356" s="62"/>
      <c r="G356" s="69"/>
      <c r="H356" s="70"/>
      <c r="I356" s="75">
        <f t="shared" si="16"/>
        <v>0</v>
      </c>
      <c r="J356" s="76"/>
      <c r="K356" s="68"/>
      <c r="L356" s="1" t="b">
        <f t="shared" si="15"/>
        <v>1</v>
      </c>
      <c r="N356" s="22"/>
      <c r="O356" s="6"/>
      <c r="P356" s="27"/>
      <c r="T356" s="5"/>
      <c r="AF356" s="6"/>
    </row>
    <row r="357" spans="2:32" ht="15.95" hidden="1" customHeight="1" x14ac:dyDescent="0.25">
      <c r="B357" s="59" t="s">
        <v>49</v>
      </c>
      <c r="C357" s="74"/>
      <c r="D357" s="74"/>
      <c r="E357" s="68"/>
      <c r="F357" s="62"/>
      <c r="G357" s="69"/>
      <c r="H357" s="70"/>
      <c r="I357" s="75">
        <f t="shared" si="16"/>
        <v>0</v>
      </c>
      <c r="J357" s="76"/>
      <c r="K357" s="68"/>
      <c r="L357" s="1" t="b">
        <f t="shared" si="15"/>
        <v>1</v>
      </c>
      <c r="N357" s="3"/>
      <c r="O357" s="6"/>
      <c r="P357" s="6"/>
      <c r="T357" s="5"/>
      <c r="AF357" s="6"/>
    </row>
    <row r="358" spans="2:32" ht="15.95" hidden="1" customHeight="1" x14ac:dyDescent="0.25">
      <c r="B358" s="59" t="s">
        <v>49</v>
      </c>
      <c r="C358" s="74"/>
      <c r="D358" s="74"/>
      <c r="E358" s="68"/>
      <c r="F358" s="62"/>
      <c r="G358" s="69"/>
      <c r="H358" s="70"/>
      <c r="I358" s="75">
        <f t="shared" si="16"/>
        <v>0</v>
      </c>
      <c r="J358" s="76"/>
      <c r="K358" s="68"/>
      <c r="L358" s="1" t="b">
        <f t="shared" si="15"/>
        <v>1</v>
      </c>
      <c r="N358" s="6"/>
      <c r="O358" s="6"/>
      <c r="P358" s="6"/>
      <c r="T358" s="5"/>
      <c r="AF358" s="6"/>
    </row>
    <row r="359" spans="2:32" ht="15.95" hidden="1" customHeight="1" x14ac:dyDescent="0.25">
      <c r="B359" s="59" t="s">
        <v>49</v>
      </c>
      <c r="C359" s="74"/>
      <c r="D359" s="74"/>
      <c r="E359" s="68"/>
      <c r="F359" s="62"/>
      <c r="G359" s="69"/>
      <c r="H359" s="70"/>
      <c r="I359" s="75">
        <f t="shared" si="16"/>
        <v>0</v>
      </c>
      <c r="J359" s="76"/>
      <c r="K359" s="68"/>
      <c r="L359" s="1" t="b">
        <f t="shared" si="15"/>
        <v>1</v>
      </c>
      <c r="N359" s="6"/>
      <c r="O359" s="6"/>
      <c r="P359" s="6"/>
      <c r="T359" s="5"/>
      <c r="AF359" s="6"/>
    </row>
    <row r="360" spans="2:32" ht="15.95" hidden="1" customHeight="1" x14ac:dyDescent="0.25">
      <c r="B360" s="59" t="s">
        <v>49</v>
      </c>
      <c r="C360" s="74"/>
      <c r="D360" s="74"/>
      <c r="E360" s="68"/>
      <c r="F360" s="62"/>
      <c r="G360" s="69"/>
      <c r="H360" s="70"/>
      <c r="I360" s="75">
        <f t="shared" si="16"/>
        <v>0</v>
      </c>
      <c r="J360" s="76"/>
      <c r="K360" s="68"/>
      <c r="L360" s="1" t="b">
        <f t="shared" si="15"/>
        <v>1</v>
      </c>
      <c r="N360" s="6"/>
      <c r="O360" s="27"/>
      <c r="P360" s="6"/>
      <c r="T360" s="5"/>
      <c r="AF360" s="6"/>
    </row>
    <row r="361" spans="2:32" ht="15.95" hidden="1" customHeight="1" x14ac:dyDescent="0.25">
      <c r="B361" s="59" t="s">
        <v>49</v>
      </c>
      <c r="C361" s="74"/>
      <c r="D361" s="74"/>
      <c r="E361" s="68"/>
      <c r="F361" s="62"/>
      <c r="G361" s="69"/>
      <c r="H361" s="70"/>
      <c r="I361" s="75">
        <f t="shared" si="16"/>
        <v>0</v>
      </c>
      <c r="J361" s="76"/>
      <c r="K361" s="68"/>
      <c r="L361" s="1" t="b">
        <f t="shared" si="15"/>
        <v>1</v>
      </c>
      <c r="N361" s="6"/>
      <c r="O361" s="6"/>
      <c r="P361" s="6"/>
      <c r="T361" s="5"/>
      <c r="AF361" s="6"/>
    </row>
    <row r="362" spans="2:32" ht="15.95" hidden="1" customHeight="1" x14ac:dyDescent="0.25">
      <c r="B362" s="59" t="s">
        <v>49</v>
      </c>
      <c r="C362" s="74"/>
      <c r="D362" s="74"/>
      <c r="E362" s="68"/>
      <c r="F362" s="62"/>
      <c r="G362" s="69"/>
      <c r="H362" s="70"/>
      <c r="I362" s="75">
        <f t="shared" si="16"/>
        <v>0</v>
      </c>
      <c r="J362" s="76"/>
      <c r="K362" s="68"/>
      <c r="L362" s="1" t="b">
        <f t="shared" si="15"/>
        <v>1</v>
      </c>
      <c r="N362" s="6"/>
      <c r="O362" s="6"/>
      <c r="P362" s="6"/>
      <c r="T362" s="5"/>
      <c r="AF362" s="6"/>
    </row>
    <row r="363" spans="2:32" ht="15.95" hidden="1" customHeight="1" x14ac:dyDescent="0.25">
      <c r="B363" s="59" t="s">
        <v>49</v>
      </c>
      <c r="C363" s="74"/>
      <c r="D363" s="74"/>
      <c r="E363" s="68"/>
      <c r="F363" s="62"/>
      <c r="G363" s="69"/>
      <c r="H363" s="70"/>
      <c r="I363" s="75">
        <f t="shared" si="16"/>
        <v>0</v>
      </c>
      <c r="J363" s="76"/>
      <c r="K363" s="68"/>
      <c r="L363" s="1" t="b">
        <f t="shared" si="15"/>
        <v>1</v>
      </c>
      <c r="N363" s="6"/>
      <c r="O363" s="27"/>
      <c r="P363" s="6"/>
      <c r="T363" s="5"/>
      <c r="AF363" s="6"/>
    </row>
    <row r="364" spans="2:32" ht="15.95" hidden="1" customHeight="1" x14ac:dyDescent="0.25">
      <c r="B364" s="59" t="s">
        <v>49</v>
      </c>
      <c r="C364" s="74"/>
      <c r="D364" s="74"/>
      <c r="E364" s="68"/>
      <c r="F364" s="62"/>
      <c r="G364" s="69"/>
      <c r="H364" s="70"/>
      <c r="I364" s="75">
        <f t="shared" si="16"/>
        <v>0</v>
      </c>
      <c r="J364" s="76"/>
      <c r="K364" s="68"/>
      <c r="L364" s="1" t="b">
        <f t="shared" si="15"/>
        <v>1</v>
      </c>
      <c r="N364" s="6"/>
      <c r="O364" s="6"/>
      <c r="P364" s="27"/>
      <c r="T364" s="5"/>
      <c r="AF364" s="6"/>
    </row>
    <row r="365" spans="2:32" ht="15.95" hidden="1" customHeight="1" x14ac:dyDescent="0.25">
      <c r="B365" s="59" t="s">
        <v>49</v>
      </c>
      <c r="C365" s="74"/>
      <c r="D365" s="74"/>
      <c r="E365" s="68"/>
      <c r="F365" s="62"/>
      <c r="G365" s="69"/>
      <c r="H365" s="70"/>
      <c r="I365" s="75">
        <f t="shared" si="16"/>
        <v>0</v>
      </c>
      <c r="J365" s="76"/>
      <c r="K365" s="68"/>
      <c r="L365" s="1" t="b">
        <f t="shared" si="15"/>
        <v>1</v>
      </c>
      <c r="N365" s="6"/>
      <c r="O365" s="6"/>
      <c r="P365" s="6"/>
      <c r="T365" s="5"/>
      <c r="AF365" s="6"/>
    </row>
    <row r="366" spans="2:32" ht="15.95" hidden="1" customHeight="1" x14ac:dyDescent="0.25">
      <c r="B366" s="59" t="s">
        <v>49</v>
      </c>
      <c r="C366" s="74"/>
      <c r="D366" s="74"/>
      <c r="E366" s="68"/>
      <c r="F366" s="62"/>
      <c r="G366" s="69"/>
      <c r="H366" s="70"/>
      <c r="I366" s="75">
        <f t="shared" si="16"/>
        <v>0</v>
      </c>
      <c r="J366" s="76"/>
      <c r="K366" s="68"/>
      <c r="L366" s="1" t="b">
        <f t="shared" si="15"/>
        <v>1</v>
      </c>
      <c r="N366" s="6"/>
      <c r="O366" s="6"/>
      <c r="P366" s="6"/>
      <c r="T366" s="5"/>
      <c r="AF366" s="6"/>
    </row>
    <row r="367" spans="2:32" ht="15.95" hidden="1" customHeight="1" x14ac:dyDescent="0.25">
      <c r="B367" s="59" t="s">
        <v>49</v>
      </c>
      <c r="C367" s="74"/>
      <c r="D367" s="74"/>
      <c r="E367" s="68"/>
      <c r="F367" s="62"/>
      <c r="G367" s="69"/>
      <c r="H367" s="70"/>
      <c r="I367" s="75">
        <f t="shared" si="16"/>
        <v>0</v>
      </c>
      <c r="J367" s="76"/>
      <c r="K367" s="68"/>
      <c r="L367" s="1" t="b">
        <f t="shared" si="15"/>
        <v>1</v>
      </c>
      <c r="N367" s="6"/>
      <c r="O367" s="6"/>
      <c r="P367" s="6"/>
      <c r="T367" s="5"/>
      <c r="AF367" s="6"/>
    </row>
    <row r="368" spans="2:32" ht="15.95" hidden="1" customHeight="1" x14ac:dyDescent="0.25">
      <c r="B368" s="59" t="s">
        <v>49</v>
      </c>
      <c r="C368" s="74"/>
      <c r="D368" s="74"/>
      <c r="E368" s="68"/>
      <c r="F368" s="62"/>
      <c r="G368" s="69"/>
      <c r="H368" s="70"/>
      <c r="I368" s="75">
        <f t="shared" si="16"/>
        <v>0</v>
      </c>
      <c r="J368" s="76"/>
      <c r="K368" s="68"/>
      <c r="L368" s="1" t="b">
        <f t="shared" si="15"/>
        <v>1</v>
      </c>
      <c r="N368" s="6"/>
      <c r="O368" s="27"/>
      <c r="P368" s="6"/>
      <c r="T368" s="5"/>
      <c r="AF368" s="6"/>
    </row>
    <row r="369" spans="2:32" ht="15.95" hidden="1" customHeight="1" x14ac:dyDescent="0.25">
      <c r="B369" s="59" t="s">
        <v>49</v>
      </c>
      <c r="C369" s="74"/>
      <c r="D369" s="74"/>
      <c r="E369" s="68"/>
      <c r="F369" s="62"/>
      <c r="G369" s="69"/>
      <c r="H369" s="70"/>
      <c r="I369" s="75">
        <f t="shared" si="16"/>
        <v>0</v>
      </c>
      <c r="J369" s="76"/>
      <c r="K369" s="68"/>
      <c r="L369" s="1" t="b">
        <f t="shared" si="15"/>
        <v>1</v>
      </c>
      <c r="N369" s="6"/>
      <c r="O369" s="6"/>
      <c r="P369" s="6"/>
      <c r="T369" s="5"/>
      <c r="AF369" s="6"/>
    </row>
    <row r="370" spans="2:32" ht="15.95" hidden="1" customHeight="1" x14ac:dyDescent="0.25">
      <c r="B370" s="59" t="s">
        <v>49</v>
      </c>
      <c r="C370" s="74"/>
      <c r="D370" s="74"/>
      <c r="E370" s="68"/>
      <c r="F370" s="62"/>
      <c r="G370" s="69"/>
      <c r="H370" s="70"/>
      <c r="I370" s="75">
        <f t="shared" si="16"/>
        <v>0</v>
      </c>
      <c r="J370" s="76"/>
      <c r="K370" s="68"/>
      <c r="L370" s="1" t="b">
        <f t="shared" si="15"/>
        <v>1</v>
      </c>
      <c r="N370" s="6"/>
      <c r="O370" s="6"/>
      <c r="P370" s="6"/>
      <c r="T370" s="5"/>
      <c r="AF370" s="6"/>
    </row>
    <row r="371" spans="2:32" ht="15.95" hidden="1" customHeight="1" x14ac:dyDescent="0.25">
      <c r="B371" s="59" t="s">
        <v>49</v>
      </c>
      <c r="C371" s="74"/>
      <c r="D371" s="74"/>
      <c r="E371" s="68"/>
      <c r="F371" s="62"/>
      <c r="G371" s="69"/>
      <c r="H371" s="70"/>
      <c r="I371" s="75">
        <f t="shared" si="16"/>
        <v>0</v>
      </c>
      <c r="J371" s="76"/>
      <c r="K371" s="68"/>
      <c r="L371" s="1" t="b">
        <f t="shared" si="15"/>
        <v>1</v>
      </c>
      <c r="N371" s="6"/>
      <c r="O371" s="27"/>
      <c r="P371" s="6"/>
      <c r="T371" s="5"/>
      <c r="AF371" s="6"/>
    </row>
    <row r="372" spans="2:32" ht="15.95" hidden="1" customHeight="1" x14ac:dyDescent="0.25">
      <c r="B372" s="59" t="s">
        <v>49</v>
      </c>
      <c r="C372" s="74"/>
      <c r="D372" s="74"/>
      <c r="E372" s="68"/>
      <c r="F372" s="62"/>
      <c r="G372" s="69"/>
      <c r="H372" s="70"/>
      <c r="I372" s="75">
        <f t="shared" si="16"/>
        <v>0</v>
      </c>
      <c r="J372" s="76"/>
      <c r="K372" s="68"/>
      <c r="L372" s="1" t="b">
        <f t="shared" si="15"/>
        <v>1</v>
      </c>
      <c r="N372" s="6"/>
      <c r="O372" s="6"/>
      <c r="P372" s="27"/>
      <c r="T372" s="5"/>
      <c r="AF372" s="6"/>
    </row>
    <row r="373" spans="2:32" ht="15.95" hidden="1" customHeight="1" x14ac:dyDescent="0.25">
      <c r="B373" s="59" t="s">
        <v>49</v>
      </c>
      <c r="C373" s="74"/>
      <c r="D373" s="74"/>
      <c r="E373" s="68"/>
      <c r="F373" s="62"/>
      <c r="G373" s="69"/>
      <c r="H373" s="70"/>
      <c r="I373" s="75">
        <f t="shared" si="16"/>
        <v>0</v>
      </c>
      <c r="J373" s="76"/>
      <c r="K373" s="68"/>
      <c r="L373" s="1" t="b">
        <f t="shared" si="15"/>
        <v>1</v>
      </c>
      <c r="N373" s="6"/>
      <c r="O373" s="6"/>
      <c r="P373" s="6"/>
      <c r="T373" s="5"/>
      <c r="AF373" s="6"/>
    </row>
    <row r="374" spans="2:32" ht="15.95" hidden="1" customHeight="1" x14ac:dyDescent="0.25">
      <c r="B374" s="59" t="s">
        <v>49</v>
      </c>
      <c r="C374" s="74"/>
      <c r="D374" s="74"/>
      <c r="E374" s="68"/>
      <c r="F374" s="62"/>
      <c r="G374" s="69"/>
      <c r="H374" s="70"/>
      <c r="I374" s="75">
        <f t="shared" si="16"/>
        <v>0</v>
      </c>
      <c r="J374" s="76"/>
      <c r="K374" s="68"/>
      <c r="L374" s="1" t="b">
        <f t="shared" si="15"/>
        <v>1</v>
      </c>
      <c r="N374" s="6"/>
      <c r="O374" s="6"/>
      <c r="P374" s="6"/>
      <c r="T374" s="5"/>
      <c r="AF374" s="6"/>
    </row>
    <row r="375" spans="2:32" ht="15.95" hidden="1" customHeight="1" x14ac:dyDescent="0.25">
      <c r="B375" s="59" t="s">
        <v>49</v>
      </c>
      <c r="C375" s="74"/>
      <c r="D375" s="74"/>
      <c r="E375" s="68"/>
      <c r="F375" s="62"/>
      <c r="G375" s="69"/>
      <c r="H375" s="70"/>
      <c r="I375" s="75">
        <f t="shared" si="16"/>
        <v>0</v>
      </c>
      <c r="J375" s="76"/>
      <c r="K375" s="68"/>
      <c r="L375" s="1" t="b">
        <f t="shared" si="15"/>
        <v>1</v>
      </c>
      <c r="N375" s="6"/>
      <c r="O375" s="6"/>
      <c r="P375" s="6"/>
      <c r="T375" s="5"/>
      <c r="AF375" s="6"/>
    </row>
    <row r="376" spans="2:32" ht="15.95" hidden="1" customHeight="1" x14ac:dyDescent="0.25">
      <c r="B376" s="59" t="s">
        <v>49</v>
      </c>
      <c r="C376" s="74"/>
      <c r="D376" s="74"/>
      <c r="E376" s="68"/>
      <c r="F376" s="62"/>
      <c r="G376" s="69"/>
      <c r="H376" s="70"/>
      <c r="I376" s="75">
        <f t="shared" si="16"/>
        <v>0</v>
      </c>
      <c r="J376" s="76"/>
      <c r="K376" s="68"/>
      <c r="L376" s="1" t="b">
        <f t="shared" si="15"/>
        <v>1</v>
      </c>
      <c r="N376" s="6"/>
      <c r="O376" s="27"/>
      <c r="P376" s="6"/>
      <c r="T376" s="5"/>
      <c r="AF376" s="6"/>
    </row>
    <row r="377" spans="2:32" ht="15.95" hidden="1" customHeight="1" x14ac:dyDescent="0.25">
      <c r="B377" s="59" t="s">
        <v>49</v>
      </c>
      <c r="C377" s="74"/>
      <c r="D377" s="74"/>
      <c r="E377" s="68"/>
      <c r="F377" s="62"/>
      <c r="G377" s="69"/>
      <c r="H377" s="70"/>
      <c r="I377" s="75">
        <f t="shared" si="16"/>
        <v>0</v>
      </c>
      <c r="J377" s="76"/>
      <c r="K377" s="68"/>
      <c r="L377" s="1" t="b">
        <f t="shared" si="15"/>
        <v>1</v>
      </c>
      <c r="N377" s="6"/>
      <c r="O377" s="6"/>
      <c r="P377" s="6"/>
      <c r="T377" s="5"/>
      <c r="AF377" s="6"/>
    </row>
    <row r="378" spans="2:32" ht="15.95" hidden="1" customHeight="1" x14ac:dyDescent="0.25">
      <c r="B378" s="59" t="s">
        <v>49</v>
      </c>
      <c r="C378" s="74"/>
      <c r="D378" s="74"/>
      <c r="E378" s="68"/>
      <c r="F378" s="62"/>
      <c r="G378" s="69"/>
      <c r="H378" s="70"/>
      <c r="I378" s="75">
        <f t="shared" si="16"/>
        <v>0</v>
      </c>
      <c r="J378" s="76"/>
      <c r="K378" s="68"/>
      <c r="L378" s="1" t="b">
        <f t="shared" si="15"/>
        <v>1</v>
      </c>
      <c r="N378" s="6"/>
      <c r="O378" s="6"/>
      <c r="P378" s="6"/>
      <c r="T378" s="5"/>
      <c r="AF378" s="6"/>
    </row>
    <row r="379" spans="2:32" ht="15.95" hidden="1" customHeight="1" x14ac:dyDescent="0.25">
      <c r="B379" s="59" t="s">
        <v>49</v>
      </c>
      <c r="C379" s="74"/>
      <c r="D379" s="74"/>
      <c r="E379" s="68"/>
      <c r="F379" s="62"/>
      <c r="G379" s="69"/>
      <c r="H379" s="70"/>
      <c r="I379" s="75">
        <f t="shared" si="16"/>
        <v>0</v>
      </c>
      <c r="J379" s="76"/>
      <c r="K379" s="68"/>
      <c r="L379" s="1" t="b">
        <f t="shared" si="15"/>
        <v>1</v>
      </c>
      <c r="N379" s="6"/>
      <c r="O379" s="27"/>
      <c r="P379" s="6"/>
      <c r="T379" s="5"/>
      <c r="AF379" s="6"/>
    </row>
    <row r="380" spans="2:32" ht="15.95" hidden="1" customHeight="1" x14ac:dyDescent="0.25">
      <c r="B380" s="59" t="s">
        <v>49</v>
      </c>
      <c r="C380" s="74"/>
      <c r="D380" s="74"/>
      <c r="E380" s="68"/>
      <c r="F380" s="62"/>
      <c r="G380" s="69"/>
      <c r="H380" s="70"/>
      <c r="I380" s="75">
        <f t="shared" si="16"/>
        <v>0</v>
      </c>
      <c r="J380" s="76"/>
      <c r="K380" s="68"/>
      <c r="L380" s="1" t="b">
        <f t="shared" si="15"/>
        <v>1</v>
      </c>
      <c r="N380" s="6"/>
      <c r="O380" s="6"/>
      <c r="P380" s="27"/>
      <c r="T380" s="5"/>
      <c r="AF380" s="6"/>
    </row>
    <row r="381" spans="2:32" ht="15.95" hidden="1" customHeight="1" x14ac:dyDescent="0.25">
      <c r="B381" s="59" t="s">
        <v>49</v>
      </c>
      <c r="C381" s="74"/>
      <c r="D381" s="74"/>
      <c r="E381" s="68"/>
      <c r="F381" s="62"/>
      <c r="G381" s="69"/>
      <c r="H381" s="70"/>
      <c r="I381" s="75">
        <f t="shared" si="16"/>
        <v>0</v>
      </c>
      <c r="J381" s="76"/>
      <c r="K381" s="68"/>
      <c r="L381" s="1" t="b">
        <f t="shared" si="15"/>
        <v>1</v>
      </c>
      <c r="N381" s="3"/>
      <c r="O381" s="6"/>
      <c r="P381" s="6"/>
      <c r="T381" s="5"/>
      <c r="AF381" s="6"/>
    </row>
    <row r="382" spans="2:32" ht="15.95" hidden="1" customHeight="1" x14ac:dyDescent="0.25">
      <c r="B382" s="59" t="s">
        <v>49</v>
      </c>
      <c r="C382" s="74"/>
      <c r="D382" s="74"/>
      <c r="E382" s="68"/>
      <c r="F382" s="62"/>
      <c r="G382" s="69"/>
      <c r="H382" s="70"/>
      <c r="I382" s="75">
        <f t="shared" si="16"/>
        <v>0</v>
      </c>
      <c r="J382" s="76"/>
      <c r="K382" s="68"/>
      <c r="L382" s="1" t="b">
        <f t="shared" si="15"/>
        <v>1</v>
      </c>
      <c r="N382" s="6"/>
      <c r="O382" s="6"/>
      <c r="P382" s="6"/>
      <c r="T382" s="5"/>
      <c r="AF382" s="6"/>
    </row>
    <row r="383" spans="2:32" ht="15.95" hidden="1" customHeight="1" x14ac:dyDescent="0.25">
      <c r="B383" s="59" t="s">
        <v>49</v>
      </c>
      <c r="C383" s="74"/>
      <c r="D383" s="74"/>
      <c r="E383" s="68"/>
      <c r="F383" s="62"/>
      <c r="G383" s="69"/>
      <c r="H383" s="70"/>
      <c r="I383" s="75">
        <f t="shared" si="16"/>
        <v>0</v>
      </c>
      <c r="J383" s="76"/>
      <c r="K383" s="68"/>
      <c r="L383" s="1" t="b">
        <f t="shared" si="15"/>
        <v>1</v>
      </c>
      <c r="T383" s="5"/>
      <c r="AF383" s="6"/>
    </row>
    <row r="384" spans="2:32" ht="15.95" hidden="1" customHeight="1" x14ac:dyDescent="0.25">
      <c r="B384" s="59" t="s">
        <v>49</v>
      </c>
      <c r="C384" s="74"/>
      <c r="D384" s="74"/>
      <c r="E384" s="68"/>
      <c r="F384" s="62"/>
      <c r="G384" s="69"/>
      <c r="H384" s="70"/>
      <c r="I384" s="75">
        <f t="shared" si="16"/>
        <v>0</v>
      </c>
      <c r="J384" s="76"/>
      <c r="K384" s="68"/>
      <c r="L384" s="1" t="b">
        <f t="shared" si="15"/>
        <v>1</v>
      </c>
      <c r="T384" s="5"/>
      <c r="AF384" s="6"/>
    </row>
    <row r="385" spans="2:32" ht="15.95" hidden="1" customHeight="1" x14ac:dyDescent="0.25">
      <c r="B385" s="59" t="s">
        <v>49</v>
      </c>
      <c r="C385" s="74"/>
      <c r="D385" s="74"/>
      <c r="E385" s="68"/>
      <c r="F385" s="62"/>
      <c r="G385" s="69"/>
      <c r="H385" s="70"/>
      <c r="I385" s="75">
        <f t="shared" si="16"/>
        <v>0</v>
      </c>
      <c r="J385" s="76"/>
      <c r="K385" s="68"/>
      <c r="L385" s="1" t="b">
        <f t="shared" si="15"/>
        <v>1</v>
      </c>
      <c r="T385" s="5"/>
      <c r="AF385" s="6"/>
    </row>
    <row r="386" spans="2:32" ht="15.95" hidden="1" customHeight="1" x14ac:dyDescent="0.25">
      <c r="B386" s="59" t="s">
        <v>49</v>
      </c>
      <c r="C386" s="74"/>
      <c r="D386" s="74"/>
      <c r="E386" s="68"/>
      <c r="F386" s="62"/>
      <c r="G386" s="69"/>
      <c r="H386" s="70"/>
      <c r="I386" s="75">
        <f t="shared" si="16"/>
        <v>0</v>
      </c>
      <c r="J386" s="76"/>
      <c r="K386" s="68"/>
      <c r="L386" s="1" t="b">
        <f t="shared" si="15"/>
        <v>1</v>
      </c>
      <c r="T386" s="5"/>
      <c r="AF386" s="6"/>
    </row>
    <row r="387" spans="2:32" ht="15.95" customHeight="1" x14ac:dyDescent="0.25">
      <c r="B387" s="59" t="s">
        <v>51</v>
      </c>
      <c r="C387" s="67" t="s">
        <v>33</v>
      </c>
      <c r="D387" s="60" t="s">
        <v>282</v>
      </c>
      <c r="E387" s="68" t="s">
        <v>100</v>
      </c>
      <c r="F387" s="62">
        <v>1</v>
      </c>
      <c r="G387" s="69" t="s">
        <v>100</v>
      </c>
      <c r="H387" s="70">
        <v>0.28000000000000003</v>
      </c>
      <c r="I387" s="71">
        <f t="shared" si="16"/>
        <v>0.28000000000000003</v>
      </c>
      <c r="J387" s="72"/>
      <c r="K387" s="73"/>
      <c r="L387" s="1" t="b">
        <f t="shared" si="15"/>
        <v>1</v>
      </c>
      <c r="T387" s="5"/>
      <c r="AF387" s="6"/>
    </row>
    <row r="388" spans="2:32" ht="15.95" customHeight="1" x14ac:dyDescent="0.25">
      <c r="B388" s="59" t="s">
        <v>51</v>
      </c>
      <c r="C388" s="67" t="s">
        <v>42</v>
      </c>
      <c r="D388" s="60" t="s">
        <v>161</v>
      </c>
      <c r="E388" s="68" t="s">
        <v>50</v>
      </c>
      <c r="F388" s="62">
        <v>10</v>
      </c>
      <c r="G388" s="69" t="s">
        <v>54</v>
      </c>
      <c r="H388" s="70">
        <v>55.7</v>
      </c>
      <c r="I388" s="71">
        <f t="shared" si="16"/>
        <v>5.57</v>
      </c>
      <c r="J388" s="72"/>
      <c r="K388" s="73"/>
      <c r="L388" s="1" t="b">
        <f t="shared" si="15"/>
        <v>1</v>
      </c>
      <c r="T388" s="5"/>
      <c r="AF388" s="6"/>
    </row>
    <row r="389" spans="2:32" ht="15.95" customHeight="1" x14ac:dyDescent="0.25">
      <c r="B389" s="59" t="s">
        <v>51</v>
      </c>
      <c r="C389" s="67" t="s">
        <v>307</v>
      </c>
      <c r="D389" s="77" t="s">
        <v>283</v>
      </c>
      <c r="E389" s="68" t="s">
        <v>100</v>
      </c>
      <c r="F389" s="62">
        <v>1</v>
      </c>
      <c r="G389" s="69" t="s">
        <v>100</v>
      </c>
      <c r="H389" s="70">
        <v>0.26</v>
      </c>
      <c r="I389" s="71">
        <f t="shared" si="16"/>
        <v>0.26</v>
      </c>
      <c r="J389" s="72"/>
      <c r="K389" s="73"/>
      <c r="L389" s="1" t="b">
        <f t="shared" si="15"/>
        <v>1</v>
      </c>
      <c r="T389" s="5"/>
      <c r="AF389" s="6"/>
    </row>
    <row r="390" spans="2:32" ht="15.95" customHeight="1" x14ac:dyDescent="0.25">
      <c r="B390" s="59" t="s">
        <v>51</v>
      </c>
      <c r="C390" s="67" t="s">
        <v>307</v>
      </c>
      <c r="D390" s="77" t="s">
        <v>284</v>
      </c>
      <c r="E390" s="68" t="s">
        <v>100</v>
      </c>
      <c r="F390" s="62">
        <v>1</v>
      </c>
      <c r="G390" s="69" t="s">
        <v>100</v>
      </c>
      <c r="H390" s="70">
        <v>0.04</v>
      </c>
      <c r="I390" s="71">
        <f t="shared" si="16"/>
        <v>0.04</v>
      </c>
      <c r="J390" s="72"/>
      <c r="K390" s="73"/>
      <c r="L390" s="1" t="b">
        <f t="shared" si="15"/>
        <v>1</v>
      </c>
      <c r="T390" s="5"/>
      <c r="AF390" s="6"/>
    </row>
    <row r="391" spans="2:32" ht="15.95" customHeight="1" x14ac:dyDescent="0.25">
      <c r="B391" s="59" t="s">
        <v>51</v>
      </c>
      <c r="C391" s="67" t="s">
        <v>307</v>
      </c>
      <c r="D391" s="77" t="s">
        <v>285</v>
      </c>
      <c r="E391" s="68" t="s">
        <v>100</v>
      </c>
      <c r="F391" s="62">
        <v>1</v>
      </c>
      <c r="G391" s="69" t="s">
        <v>100</v>
      </c>
      <c r="H391" s="70">
        <v>0.18</v>
      </c>
      <c r="I391" s="71">
        <f t="shared" si="16"/>
        <v>0.18</v>
      </c>
      <c r="J391" s="72"/>
      <c r="K391" s="73"/>
      <c r="L391" s="1" t="b">
        <f t="shared" si="15"/>
        <v>1</v>
      </c>
      <c r="T391" s="5"/>
      <c r="AF391" s="6"/>
    </row>
    <row r="392" spans="2:32" ht="15.95" customHeight="1" x14ac:dyDescent="0.25">
      <c r="B392" s="59" t="s">
        <v>51</v>
      </c>
      <c r="C392" s="67" t="s">
        <v>307</v>
      </c>
      <c r="D392" s="77" t="s">
        <v>286</v>
      </c>
      <c r="E392" s="68" t="s">
        <v>100</v>
      </c>
      <c r="F392" s="62">
        <v>1</v>
      </c>
      <c r="G392" s="69" t="s">
        <v>100</v>
      </c>
      <c r="H392" s="70">
        <v>7.0000000000000007E-2</v>
      </c>
      <c r="I392" s="71">
        <f t="shared" si="16"/>
        <v>7.0000000000000007E-2</v>
      </c>
      <c r="J392" s="72"/>
      <c r="K392" s="73"/>
      <c r="L392" s="1" t="b">
        <f t="shared" si="15"/>
        <v>1</v>
      </c>
      <c r="T392" s="5"/>
      <c r="AF392" s="6"/>
    </row>
    <row r="393" spans="2:32" ht="15.95" customHeight="1" x14ac:dyDescent="0.25">
      <c r="B393" s="59" t="s">
        <v>51</v>
      </c>
      <c r="C393" s="67" t="s">
        <v>308</v>
      </c>
      <c r="D393" s="77" t="s">
        <v>287</v>
      </c>
      <c r="E393" s="68" t="s">
        <v>100</v>
      </c>
      <c r="F393" s="62">
        <v>1</v>
      </c>
      <c r="G393" s="69" t="s">
        <v>100</v>
      </c>
      <c r="H393" s="70">
        <v>0.19</v>
      </c>
      <c r="I393" s="71">
        <f t="shared" si="16"/>
        <v>0.19</v>
      </c>
      <c r="J393" s="72"/>
      <c r="K393" s="73"/>
      <c r="L393" s="1" t="b">
        <f t="shared" si="15"/>
        <v>1</v>
      </c>
      <c r="T393" s="5"/>
      <c r="AF393" s="6"/>
    </row>
    <row r="394" spans="2:32" ht="15.95" customHeight="1" x14ac:dyDescent="0.25">
      <c r="B394" s="59" t="s">
        <v>51</v>
      </c>
      <c r="C394" s="67" t="s">
        <v>308</v>
      </c>
      <c r="D394" s="60" t="s">
        <v>288</v>
      </c>
      <c r="E394" s="68" t="s">
        <v>100</v>
      </c>
      <c r="F394" s="62">
        <v>1</v>
      </c>
      <c r="G394" s="69" t="s">
        <v>100</v>
      </c>
      <c r="H394" s="70">
        <v>0.15</v>
      </c>
      <c r="I394" s="71">
        <f t="shared" si="16"/>
        <v>0.15</v>
      </c>
      <c r="J394" s="72"/>
      <c r="K394" s="73"/>
      <c r="L394" s="1" t="b">
        <f t="shared" si="15"/>
        <v>1</v>
      </c>
      <c r="T394" s="5"/>
      <c r="AF394" s="6"/>
    </row>
    <row r="395" spans="2:32" ht="15.95" customHeight="1" x14ac:dyDescent="0.25">
      <c r="B395" s="59" t="s">
        <v>51</v>
      </c>
      <c r="C395" s="67" t="s">
        <v>312</v>
      </c>
      <c r="D395" s="60" t="s">
        <v>289</v>
      </c>
      <c r="E395" s="68" t="s">
        <v>100</v>
      </c>
      <c r="F395" s="62">
        <v>1</v>
      </c>
      <c r="G395" s="69" t="s">
        <v>100</v>
      </c>
      <c r="H395" s="70">
        <v>0.08</v>
      </c>
      <c r="I395" s="71">
        <f t="shared" si="16"/>
        <v>0.08</v>
      </c>
      <c r="J395" s="72"/>
      <c r="K395" s="73"/>
      <c r="L395" s="1" t="b">
        <f t="shared" si="15"/>
        <v>1</v>
      </c>
      <c r="T395" s="5"/>
      <c r="AF395" s="6"/>
    </row>
    <row r="396" spans="2:32" ht="15.95" customHeight="1" x14ac:dyDescent="0.25">
      <c r="B396" s="59" t="s">
        <v>51</v>
      </c>
      <c r="C396" s="67" t="s">
        <v>312</v>
      </c>
      <c r="D396" s="60" t="s">
        <v>290</v>
      </c>
      <c r="E396" s="68" t="s">
        <v>100</v>
      </c>
      <c r="F396" s="62">
        <v>1</v>
      </c>
      <c r="G396" s="69" t="s">
        <v>100</v>
      </c>
      <c r="H396" s="70">
        <v>0.08</v>
      </c>
      <c r="I396" s="71">
        <f t="shared" si="16"/>
        <v>0.08</v>
      </c>
      <c r="J396" s="72"/>
      <c r="K396" s="73"/>
      <c r="L396" s="1" t="b">
        <f t="shared" si="15"/>
        <v>1</v>
      </c>
      <c r="T396" s="5"/>
      <c r="AF396" s="6"/>
    </row>
    <row r="397" spans="2:32" ht="15.95" customHeight="1" x14ac:dyDescent="0.25">
      <c r="B397" s="59" t="s">
        <v>51</v>
      </c>
      <c r="C397" s="67" t="s">
        <v>311</v>
      </c>
      <c r="D397" s="82" t="s">
        <v>291</v>
      </c>
      <c r="E397" s="68" t="s">
        <v>100</v>
      </c>
      <c r="F397" s="62">
        <v>1</v>
      </c>
      <c r="G397" s="69" t="s">
        <v>100</v>
      </c>
      <c r="H397" s="70">
        <v>0.03</v>
      </c>
      <c r="I397" s="71">
        <f t="shared" si="16"/>
        <v>0.03</v>
      </c>
      <c r="J397" s="72"/>
      <c r="K397" s="73"/>
      <c r="L397" s="1" t="b">
        <f t="shared" ref="L397:L460" si="17">IF(E396=G396,TRUE,IF(G396="kg",(IF(E396="g",TRUE,IF(E396="ml",IF(G396="litre",TRUE,"Inconsistant Units"),"Inconsistant Units"))),IF(E396="ml",IF(G396="litre",TRUE,"Inconsistant Units"),"Inconsistant Units")))</f>
        <v>1</v>
      </c>
      <c r="T397" s="5"/>
      <c r="AF397" s="6"/>
    </row>
    <row r="398" spans="2:32" ht="15.95" customHeight="1" x14ac:dyDescent="0.25">
      <c r="B398" s="59" t="s">
        <v>51</v>
      </c>
      <c r="C398" s="67" t="s">
        <v>311</v>
      </c>
      <c r="D398" s="82" t="s">
        <v>292</v>
      </c>
      <c r="E398" s="68" t="s">
        <v>100</v>
      </c>
      <c r="F398" s="62">
        <v>1</v>
      </c>
      <c r="G398" s="69" t="s">
        <v>100</v>
      </c>
      <c r="H398" s="70">
        <v>0.03</v>
      </c>
      <c r="I398" s="71">
        <f t="shared" ref="I398:I461" si="18">IF(IF(ISBLANK(F398),H398,H398/F398)&gt;0.005,(IF(ISBLANK(F398),H398,H398/F398)),ROUNDUP(IF(ISBLANK(F398),H398,H398/F398),2))</f>
        <v>0.03</v>
      </c>
      <c r="J398" s="72"/>
      <c r="K398" s="73"/>
      <c r="L398" s="1" t="b">
        <f t="shared" si="17"/>
        <v>1</v>
      </c>
      <c r="T398" s="5"/>
      <c r="AF398" s="6"/>
    </row>
    <row r="399" spans="2:32" ht="15.95" customHeight="1" x14ac:dyDescent="0.25">
      <c r="B399" s="59" t="s">
        <v>51</v>
      </c>
      <c r="C399" s="67" t="s">
        <v>311</v>
      </c>
      <c r="D399" s="82" t="s">
        <v>293</v>
      </c>
      <c r="E399" s="68" t="s">
        <v>100</v>
      </c>
      <c r="F399" s="62">
        <v>1</v>
      </c>
      <c r="G399" s="69" t="s">
        <v>100</v>
      </c>
      <c r="H399" s="70">
        <v>0.03</v>
      </c>
      <c r="I399" s="71">
        <f t="shared" si="18"/>
        <v>0.03</v>
      </c>
      <c r="J399" s="72"/>
      <c r="K399" s="73"/>
      <c r="L399" s="1" t="b">
        <f t="shared" si="17"/>
        <v>1</v>
      </c>
      <c r="T399" s="5"/>
      <c r="AF399" s="6"/>
    </row>
    <row r="400" spans="2:32" ht="15.95" customHeight="1" x14ac:dyDescent="0.25">
      <c r="B400" s="59" t="s">
        <v>51</v>
      </c>
      <c r="C400" s="67" t="s">
        <v>313</v>
      </c>
      <c r="D400" s="82" t="s">
        <v>294</v>
      </c>
      <c r="E400" s="68" t="s">
        <v>100</v>
      </c>
      <c r="F400" s="62">
        <v>1</v>
      </c>
      <c r="G400" s="69" t="s">
        <v>100</v>
      </c>
      <c r="H400" s="70">
        <v>0.02</v>
      </c>
      <c r="I400" s="71">
        <f t="shared" si="18"/>
        <v>0.02</v>
      </c>
      <c r="J400" s="72"/>
      <c r="K400" s="73"/>
      <c r="L400" s="1" t="b">
        <f t="shared" si="17"/>
        <v>1</v>
      </c>
      <c r="T400" s="5"/>
      <c r="AF400" s="6"/>
    </row>
    <row r="401" spans="2:32" ht="15.95" customHeight="1" x14ac:dyDescent="0.25">
      <c r="B401" s="59" t="s">
        <v>51</v>
      </c>
      <c r="C401" s="67" t="s">
        <v>310</v>
      </c>
      <c r="D401" s="82" t="s">
        <v>295</v>
      </c>
      <c r="E401" s="68" t="s">
        <v>100</v>
      </c>
      <c r="F401" s="62">
        <v>1</v>
      </c>
      <c r="G401" s="69" t="s">
        <v>100</v>
      </c>
      <c r="H401" s="70">
        <v>0.05</v>
      </c>
      <c r="I401" s="71">
        <f t="shared" si="18"/>
        <v>0.05</v>
      </c>
      <c r="J401" s="72"/>
      <c r="K401" s="73"/>
      <c r="L401" s="1" t="b">
        <f t="shared" si="17"/>
        <v>1</v>
      </c>
      <c r="T401" s="5"/>
      <c r="AF401" s="6"/>
    </row>
    <row r="402" spans="2:32" ht="15.95" customHeight="1" x14ac:dyDescent="0.25">
      <c r="B402" s="59" t="s">
        <v>51</v>
      </c>
      <c r="C402" s="67" t="s">
        <v>309</v>
      </c>
      <c r="D402" s="77" t="s">
        <v>296</v>
      </c>
      <c r="E402" s="68" t="s">
        <v>36</v>
      </c>
      <c r="F402" s="62">
        <v>1</v>
      </c>
      <c r="G402" s="69" t="s">
        <v>40</v>
      </c>
      <c r="H402" s="70">
        <v>1.3</v>
      </c>
      <c r="I402" s="71">
        <f t="shared" si="18"/>
        <v>1.3</v>
      </c>
      <c r="J402" s="72"/>
      <c r="K402" s="73"/>
      <c r="L402" s="1" t="b">
        <f t="shared" si="17"/>
        <v>1</v>
      </c>
      <c r="T402" s="5"/>
      <c r="AF402" s="6"/>
    </row>
    <row r="403" spans="2:32" ht="15.95" customHeight="1" x14ac:dyDescent="0.25">
      <c r="B403" s="59" t="s">
        <v>51</v>
      </c>
      <c r="C403" s="67" t="s">
        <v>309</v>
      </c>
      <c r="D403" s="60" t="s">
        <v>297</v>
      </c>
      <c r="E403" s="68" t="s">
        <v>50</v>
      </c>
      <c r="F403" s="62">
        <v>0.05</v>
      </c>
      <c r="G403" s="69" t="s">
        <v>54</v>
      </c>
      <c r="H403" s="70">
        <v>7.1</v>
      </c>
      <c r="I403" s="71">
        <f t="shared" si="18"/>
        <v>141.99999999999997</v>
      </c>
      <c r="J403" s="72"/>
      <c r="K403" s="73"/>
      <c r="L403" s="1" t="b">
        <f t="shared" si="17"/>
        <v>1</v>
      </c>
      <c r="T403" s="5"/>
      <c r="AF403" s="6"/>
    </row>
    <row r="404" spans="2:32" ht="15.95" customHeight="1" x14ac:dyDescent="0.25">
      <c r="B404" s="59" t="s">
        <v>51</v>
      </c>
      <c r="C404" s="67" t="s">
        <v>309</v>
      </c>
      <c r="D404" s="60" t="s">
        <v>298</v>
      </c>
      <c r="E404" s="68" t="s">
        <v>36</v>
      </c>
      <c r="F404" s="62">
        <v>1</v>
      </c>
      <c r="G404" s="69" t="s">
        <v>40</v>
      </c>
      <c r="H404" s="70">
        <v>2.2400000000000002</v>
      </c>
      <c r="I404" s="71">
        <f t="shared" si="18"/>
        <v>2.2400000000000002</v>
      </c>
      <c r="J404" s="72"/>
      <c r="K404" s="73"/>
      <c r="L404" s="1" t="b">
        <f t="shared" si="17"/>
        <v>1</v>
      </c>
      <c r="T404" s="5"/>
      <c r="AF404" s="6"/>
    </row>
    <row r="405" spans="2:32" ht="15.95" customHeight="1" x14ac:dyDescent="0.25">
      <c r="B405" s="59" t="s">
        <v>51</v>
      </c>
      <c r="C405" s="67" t="s">
        <v>309</v>
      </c>
      <c r="D405" s="60" t="s">
        <v>299</v>
      </c>
      <c r="E405" s="68" t="s">
        <v>36</v>
      </c>
      <c r="F405" s="62">
        <v>1</v>
      </c>
      <c r="G405" s="69" t="s">
        <v>40</v>
      </c>
      <c r="H405" s="70">
        <v>2.99</v>
      </c>
      <c r="I405" s="71">
        <f t="shared" si="18"/>
        <v>2.99</v>
      </c>
      <c r="J405" s="72"/>
      <c r="K405" s="73"/>
      <c r="L405" s="1" t="b">
        <f t="shared" si="17"/>
        <v>1</v>
      </c>
      <c r="T405" s="5"/>
      <c r="AF405" s="6"/>
    </row>
    <row r="406" spans="2:32" ht="15.95" customHeight="1" x14ac:dyDescent="0.25">
      <c r="B406" s="59" t="s">
        <v>51</v>
      </c>
      <c r="C406" s="67" t="s">
        <v>309</v>
      </c>
      <c r="D406" s="77" t="s">
        <v>300</v>
      </c>
      <c r="E406" s="68" t="s">
        <v>36</v>
      </c>
      <c r="F406" s="62">
        <v>2.9</v>
      </c>
      <c r="G406" s="69" t="s">
        <v>40</v>
      </c>
      <c r="H406" s="70">
        <v>8.5</v>
      </c>
      <c r="I406" s="71">
        <f t="shared" si="18"/>
        <v>2.931034482758621</v>
      </c>
      <c r="J406" s="72"/>
      <c r="K406" s="73"/>
      <c r="L406" s="1" t="b">
        <f t="shared" si="17"/>
        <v>1</v>
      </c>
      <c r="T406" s="5"/>
      <c r="AF406" s="6"/>
    </row>
    <row r="407" spans="2:32" ht="15.95" customHeight="1" x14ac:dyDescent="0.25">
      <c r="B407" s="59" t="s">
        <v>51</v>
      </c>
      <c r="C407" s="67" t="s">
        <v>309</v>
      </c>
      <c r="D407" s="77" t="s">
        <v>301</v>
      </c>
      <c r="E407" s="68" t="s">
        <v>36</v>
      </c>
      <c r="F407" s="62">
        <v>1</v>
      </c>
      <c r="G407" s="69" t="s">
        <v>40</v>
      </c>
      <c r="H407" s="70">
        <v>1.35</v>
      </c>
      <c r="I407" s="71">
        <f t="shared" si="18"/>
        <v>1.35</v>
      </c>
      <c r="J407" s="72"/>
      <c r="K407" s="73"/>
      <c r="L407" s="1" t="b">
        <f t="shared" si="17"/>
        <v>1</v>
      </c>
      <c r="T407" s="5"/>
      <c r="AF407" s="6"/>
    </row>
    <row r="408" spans="2:32" ht="15.95" customHeight="1" x14ac:dyDescent="0.25">
      <c r="B408" s="59" t="s">
        <v>51</v>
      </c>
      <c r="C408" s="67" t="s">
        <v>309</v>
      </c>
      <c r="D408" s="77" t="s">
        <v>302</v>
      </c>
      <c r="E408" s="68" t="s">
        <v>50</v>
      </c>
      <c r="F408" s="62">
        <v>3</v>
      </c>
      <c r="G408" s="69" t="s">
        <v>54</v>
      </c>
      <c r="H408" s="70">
        <v>25.49</v>
      </c>
      <c r="I408" s="71">
        <f t="shared" si="18"/>
        <v>8.4966666666666661</v>
      </c>
      <c r="J408" s="72"/>
      <c r="K408" s="73"/>
      <c r="L408" s="1" t="b">
        <f t="shared" si="17"/>
        <v>1</v>
      </c>
      <c r="T408" s="5"/>
      <c r="AF408" s="6"/>
    </row>
    <row r="409" spans="2:32" ht="15.95" customHeight="1" x14ac:dyDescent="0.25">
      <c r="B409" s="59" t="s">
        <v>51</v>
      </c>
      <c r="C409" s="67" t="s">
        <v>309</v>
      </c>
      <c r="D409" s="60" t="s">
        <v>303</v>
      </c>
      <c r="E409" s="68" t="s">
        <v>50</v>
      </c>
      <c r="F409" s="62">
        <v>2</v>
      </c>
      <c r="G409" s="69" t="s">
        <v>54</v>
      </c>
      <c r="H409" s="70">
        <v>25.16</v>
      </c>
      <c r="I409" s="71">
        <f t="shared" si="18"/>
        <v>12.58</v>
      </c>
      <c r="J409" s="72"/>
      <c r="K409" s="73"/>
      <c r="L409" s="1" t="b">
        <f t="shared" si="17"/>
        <v>1</v>
      </c>
      <c r="T409" s="5"/>
      <c r="AF409" s="6"/>
    </row>
    <row r="410" spans="2:32" ht="15.95" customHeight="1" x14ac:dyDescent="0.25">
      <c r="B410" s="59" t="s">
        <v>51</v>
      </c>
      <c r="C410" s="67" t="s">
        <v>309</v>
      </c>
      <c r="D410" s="60" t="s">
        <v>304</v>
      </c>
      <c r="E410" s="68" t="s">
        <v>50</v>
      </c>
      <c r="F410" s="62">
        <v>5</v>
      </c>
      <c r="G410" s="69" t="s">
        <v>54</v>
      </c>
      <c r="H410" s="70">
        <v>32</v>
      </c>
      <c r="I410" s="71">
        <f t="shared" si="18"/>
        <v>6.4</v>
      </c>
      <c r="J410" s="72"/>
      <c r="K410" s="73"/>
      <c r="L410" s="1" t="b">
        <f t="shared" si="17"/>
        <v>1</v>
      </c>
      <c r="T410" s="5"/>
      <c r="AF410" s="6"/>
    </row>
    <row r="411" spans="2:32" ht="15.95" customHeight="1" x14ac:dyDescent="0.25">
      <c r="B411" s="59" t="s">
        <v>51</v>
      </c>
      <c r="C411" s="67" t="s">
        <v>309</v>
      </c>
      <c r="D411" s="60" t="s">
        <v>305</v>
      </c>
      <c r="E411" s="68" t="s">
        <v>36</v>
      </c>
      <c r="F411" s="62">
        <v>1</v>
      </c>
      <c r="G411" s="69" t="s">
        <v>40</v>
      </c>
      <c r="H411" s="70">
        <v>8.9499999999999993</v>
      </c>
      <c r="I411" s="71">
        <f t="shared" si="18"/>
        <v>8.9499999999999993</v>
      </c>
      <c r="J411" s="72"/>
      <c r="K411" s="73"/>
      <c r="L411" s="1" t="b">
        <f t="shared" si="17"/>
        <v>1</v>
      </c>
      <c r="T411" s="5"/>
      <c r="AF411" s="6"/>
    </row>
    <row r="412" spans="2:32" ht="15.95" customHeight="1" x14ac:dyDescent="0.25">
      <c r="B412" s="59" t="s">
        <v>51</v>
      </c>
      <c r="C412" s="67" t="s">
        <v>306</v>
      </c>
      <c r="D412" s="60" t="s">
        <v>306</v>
      </c>
      <c r="E412" s="68" t="s">
        <v>36</v>
      </c>
      <c r="F412" s="62">
        <v>1</v>
      </c>
      <c r="G412" s="69" t="s">
        <v>40</v>
      </c>
      <c r="H412" s="70">
        <v>0</v>
      </c>
      <c r="I412" s="71">
        <f t="shared" si="18"/>
        <v>0</v>
      </c>
      <c r="J412" s="72"/>
      <c r="K412" s="73"/>
      <c r="L412" s="1" t="b">
        <f t="shared" si="17"/>
        <v>1</v>
      </c>
      <c r="T412" s="5"/>
      <c r="AF412" s="6"/>
    </row>
    <row r="413" spans="2:32" ht="15.95" customHeight="1" x14ac:dyDescent="0.25">
      <c r="B413" s="59" t="s">
        <v>51</v>
      </c>
      <c r="C413" s="74"/>
      <c r="D413" s="74"/>
      <c r="E413" s="68"/>
      <c r="F413" s="62"/>
      <c r="G413" s="69"/>
      <c r="H413" s="70"/>
      <c r="I413" s="75">
        <f t="shared" si="18"/>
        <v>0</v>
      </c>
      <c r="J413" s="76"/>
      <c r="K413" s="68"/>
      <c r="L413" s="1" t="b">
        <f t="shared" si="17"/>
        <v>1</v>
      </c>
      <c r="T413" s="5"/>
      <c r="AF413" s="6"/>
    </row>
    <row r="414" spans="2:32" ht="15.95" hidden="1" customHeight="1" x14ac:dyDescent="0.25">
      <c r="B414" s="59" t="s">
        <v>51</v>
      </c>
      <c r="C414" s="74"/>
      <c r="D414" s="74"/>
      <c r="E414" s="68"/>
      <c r="F414" s="62"/>
      <c r="G414" s="69"/>
      <c r="H414" s="70"/>
      <c r="I414" s="75">
        <f t="shared" si="18"/>
        <v>0</v>
      </c>
      <c r="J414" s="76"/>
      <c r="K414" s="68"/>
      <c r="L414" s="1" t="b">
        <f t="shared" si="17"/>
        <v>1</v>
      </c>
      <c r="T414" s="5"/>
      <c r="AF414" s="6"/>
    </row>
    <row r="415" spans="2:32" ht="15.95" hidden="1" customHeight="1" x14ac:dyDescent="0.25">
      <c r="B415" s="59" t="s">
        <v>51</v>
      </c>
      <c r="C415" s="74"/>
      <c r="D415" s="74"/>
      <c r="E415" s="68"/>
      <c r="F415" s="62"/>
      <c r="G415" s="69"/>
      <c r="H415" s="70"/>
      <c r="I415" s="75">
        <f t="shared" si="18"/>
        <v>0</v>
      </c>
      <c r="J415" s="76"/>
      <c r="K415" s="68"/>
      <c r="L415" s="1" t="b">
        <f t="shared" si="17"/>
        <v>1</v>
      </c>
      <c r="T415" s="5"/>
      <c r="AF415" s="6"/>
    </row>
    <row r="416" spans="2:32" ht="15.95" hidden="1" customHeight="1" x14ac:dyDescent="0.25">
      <c r="B416" s="59" t="s">
        <v>51</v>
      </c>
      <c r="C416" s="74"/>
      <c r="D416" s="74"/>
      <c r="E416" s="68"/>
      <c r="F416" s="62"/>
      <c r="G416" s="69"/>
      <c r="H416" s="70"/>
      <c r="I416" s="75">
        <f t="shared" si="18"/>
        <v>0</v>
      </c>
      <c r="J416" s="76"/>
      <c r="K416" s="68"/>
      <c r="L416" s="1" t="b">
        <f t="shared" si="17"/>
        <v>1</v>
      </c>
      <c r="T416" s="5"/>
      <c r="AF416" s="6"/>
    </row>
    <row r="417" spans="2:32" ht="15.95" hidden="1" customHeight="1" x14ac:dyDescent="0.25">
      <c r="B417" s="59" t="s">
        <v>51</v>
      </c>
      <c r="C417" s="74"/>
      <c r="D417" s="74"/>
      <c r="E417" s="68"/>
      <c r="F417" s="62"/>
      <c r="G417" s="69"/>
      <c r="H417" s="70"/>
      <c r="I417" s="75">
        <f t="shared" si="18"/>
        <v>0</v>
      </c>
      <c r="J417" s="76"/>
      <c r="K417" s="68"/>
      <c r="L417" s="1" t="b">
        <f t="shared" si="17"/>
        <v>1</v>
      </c>
      <c r="T417" s="5"/>
      <c r="AF417" s="6"/>
    </row>
    <row r="418" spans="2:32" ht="15.95" hidden="1" customHeight="1" x14ac:dyDescent="0.25">
      <c r="B418" s="59" t="s">
        <v>51</v>
      </c>
      <c r="C418" s="74"/>
      <c r="D418" s="74"/>
      <c r="E418" s="68"/>
      <c r="F418" s="62"/>
      <c r="G418" s="69"/>
      <c r="H418" s="70"/>
      <c r="I418" s="75">
        <f t="shared" si="18"/>
        <v>0</v>
      </c>
      <c r="J418" s="76"/>
      <c r="K418" s="68"/>
      <c r="L418" s="1" t="b">
        <f t="shared" si="17"/>
        <v>1</v>
      </c>
      <c r="T418" s="5"/>
      <c r="AF418" s="6"/>
    </row>
    <row r="419" spans="2:32" ht="15.95" hidden="1" customHeight="1" x14ac:dyDescent="0.25">
      <c r="B419" s="59" t="s">
        <v>51</v>
      </c>
      <c r="C419" s="74"/>
      <c r="D419" s="74"/>
      <c r="E419" s="68"/>
      <c r="F419" s="62"/>
      <c r="G419" s="69"/>
      <c r="H419" s="70"/>
      <c r="I419" s="75">
        <f t="shared" si="18"/>
        <v>0</v>
      </c>
      <c r="J419" s="76"/>
      <c r="K419" s="68"/>
      <c r="L419" s="1" t="b">
        <f t="shared" si="17"/>
        <v>1</v>
      </c>
      <c r="T419" s="5"/>
      <c r="AF419" s="6"/>
    </row>
    <row r="420" spans="2:32" ht="15.95" hidden="1" customHeight="1" x14ac:dyDescent="0.25">
      <c r="B420" s="59" t="s">
        <v>51</v>
      </c>
      <c r="C420" s="74"/>
      <c r="D420" s="74"/>
      <c r="E420" s="68"/>
      <c r="F420" s="62"/>
      <c r="G420" s="69"/>
      <c r="H420" s="70"/>
      <c r="I420" s="75">
        <f t="shared" si="18"/>
        <v>0</v>
      </c>
      <c r="J420" s="76"/>
      <c r="K420" s="68"/>
      <c r="L420" s="1" t="b">
        <f t="shared" si="17"/>
        <v>1</v>
      </c>
      <c r="T420" s="5"/>
      <c r="AF420" s="6"/>
    </row>
    <row r="421" spans="2:32" ht="15.95" hidden="1" customHeight="1" x14ac:dyDescent="0.25">
      <c r="B421" s="59" t="s">
        <v>51</v>
      </c>
      <c r="C421" s="74"/>
      <c r="D421" s="74"/>
      <c r="E421" s="68"/>
      <c r="F421" s="62"/>
      <c r="G421" s="69"/>
      <c r="H421" s="70"/>
      <c r="I421" s="75">
        <f t="shared" si="18"/>
        <v>0</v>
      </c>
      <c r="J421" s="76"/>
      <c r="K421" s="68"/>
      <c r="L421" s="1" t="b">
        <f t="shared" si="17"/>
        <v>1</v>
      </c>
      <c r="T421" s="5"/>
      <c r="AF421" s="6"/>
    </row>
    <row r="422" spans="2:32" ht="15.95" hidden="1" customHeight="1" x14ac:dyDescent="0.25">
      <c r="B422" s="59" t="s">
        <v>51</v>
      </c>
      <c r="C422" s="74"/>
      <c r="D422" s="74"/>
      <c r="E422" s="68"/>
      <c r="F422" s="62"/>
      <c r="G422" s="69"/>
      <c r="H422" s="70"/>
      <c r="I422" s="75">
        <f t="shared" si="18"/>
        <v>0</v>
      </c>
      <c r="J422" s="76"/>
      <c r="K422" s="68"/>
      <c r="L422" s="1" t="b">
        <f t="shared" si="17"/>
        <v>1</v>
      </c>
      <c r="T422" s="5"/>
      <c r="AF422" s="6"/>
    </row>
    <row r="423" spans="2:32" ht="15.95" hidden="1" customHeight="1" x14ac:dyDescent="0.25">
      <c r="B423" s="59" t="s">
        <v>51</v>
      </c>
      <c r="C423" s="74"/>
      <c r="D423" s="74"/>
      <c r="E423" s="68"/>
      <c r="F423" s="62"/>
      <c r="G423" s="69"/>
      <c r="H423" s="70"/>
      <c r="I423" s="75">
        <f t="shared" si="18"/>
        <v>0</v>
      </c>
      <c r="J423" s="76"/>
      <c r="K423" s="68"/>
      <c r="L423" s="1" t="b">
        <f t="shared" si="17"/>
        <v>1</v>
      </c>
      <c r="T423" s="5"/>
      <c r="AF423" s="6"/>
    </row>
    <row r="424" spans="2:32" ht="15.95" hidden="1" customHeight="1" x14ac:dyDescent="0.25">
      <c r="B424" s="59" t="s">
        <v>51</v>
      </c>
      <c r="C424" s="74"/>
      <c r="D424" s="74"/>
      <c r="E424" s="68"/>
      <c r="F424" s="62"/>
      <c r="G424" s="69"/>
      <c r="H424" s="70"/>
      <c r="I424" s="75">
        <f t="shared" si="18"/>
        <v>0</v>
      </c>
      <c r="J424" s="76"/>
      <c r="K424" s="68"/>
      <c r="L424" s="1" t="b">
        <f t="shared" si="17"/>
        <v>1</v>
      </c>
      <c r="T424" s="5"/>
      <c r="AF424" s="6"/>
    </row>
    <row r="425" spans="2:32" ht="15.95" hidden="1" customHeight="1" x14ac:dyDescent="0.25">
      <c r="B425" s="59" t="s">
        <v>51</v>
      </c>
      <c r="C425" s="74"/>
      <c r="D425" s="74"/>
      <c r="E425" s="68"/>
      <c r="F425" s="62"/>
      <c r="G425" s="69"/>
      <c r="H425" s="70"/>
      <c r="I425" s="75">
        <f t="shared" si="18"/>
        <v>0</v>
      </c>
      <c r="J425" s="76"/>
      <c r="K425" s="68"/>
      <c r="L425" s="1" t="b">
        <f t="shared" si="17"/>
        <v>1</v>
      </c>
      <c r="T425" s="5"/>
      <c r="AF425" s="6"/>
    </row>
    <row r="426" spans="2:32" ht="15.95" hidden="1" customHeight="1" x14ac:dyDescent="0.25">
      <c r="B426" s="59" t="s">
        <v>51</v>
      </c>
      <c r="C426" s="74"/>
      <c r="D426" s="74"/>
      <c r="E426" s="68"/>
      <c r="F426" s="62"/>
      <c r="G426" s="69"/>
      <c r="H426" s="70"/>
      <c r="I426" s="75">
        <f t="shared" si="18"/>
        <v>0</v>
      </c>
      <c r="J426" s="76"/>
      <c r="K426" s="68"/>
      <c r="L426" s="1" t="b">
        <f t="shared" si="17"/>
        <v>1</v>
      </c>
      <c r="T426" s="5"/>
      <c r="AF426" s="6"/>
    </row>
    <row r="427" spans="2:32" ht="15.95" hidden="1" customHeight="1" x14ac:dyDescent="0.25">
      <c r="B427" s="59" t="s">
        <v>51</v>
      </c>
      <c r="C427" s="74"/>
      <c r="D427" s="74"/>
      <c r="E427" s="68"/>
      <c r="F427" s="62"/>
      <c r="G427" s="69"/>
      <c r="H427" s="70"/>
      <c r="I427" s="75">
        <f t="shared" si="18"/>
        <v>0</v>
      </c>
      <c r="J427" s="76"/>
      <c r="K427" s="68"/>
      <c r="L427" s="1" t="b">
        <f t="shared" si="17"/>
        <v>1</v>
      </c>
      <c r="T427" s="5"/>
      <c r="AF427" s="6"/>
    </row>
    <row r="428" spans="2:32" ht="15.95" hidden="1" customHeight="1" x14ac:dyDescent="0.25">
      <c r="B428" s="59" t="s">
        <v>51</v>
      </c>
      <c r="C428" s="74"/>
      <c r="D428" s="74"/>
      <c r="E428" s="68"/>
      <c r="F428" s="62"/>
      <c r="G428" s="69"/>
      <c r="H428" s="70"/>
      <c r="I428" s="75">
        <f t="shared" si="18"/>
        <v>0</v>
      </c>
      <c r="J428" s="76"/>
      <c r="K428" s="68"/>
      <c r="L428" s="1" t="b">
        <f t="shared" si="17"/>
        <v>1</v>
      </c>
      <c r="T428" s="5"/>
      <c r="AF428" s="6"/>
    </row>
    <row r="429" spans="2:32" ht="15.95" hidden="1" customHeight="1" x14ac:dyDescent="0.25">
      <c r="B429" s="59" t="s">
        <v>51</v>
      </c>
      <c r="C429" s="74"/>
      <c r="D429" s="74"/>
      <c r="E429" s="68"/>
      <c r="F429" s="62"/>
      <c r="G429" s="69"/>
      <c r="H429" s="70"/>
      <c r="I429" s="75">
        <f t="shared" si="18"/>
        <v>0</v>
      </c>
      <c r="J429" s="76"/>
      <c r="K429" s="68"/>
      <c r="L429" s="1" t="b">
        <f t="shared" si="17"/>
        <v>1</v>
      </c>
      <c r="T429" s="5"/>
      <c r="AF429" s="6"/>
    </row>
    <row r="430" spans="2:32" ht="15.95" hidden="1" customHeight="1" x14ac:dyDescent="0.25">
      <c r="B430" s="59" t="s">
        <v>51</v>
      </c>
      <c r="C430" s="74"/>
      <c r="D430" s="74"/>
      <c r="E430" s="68"/>
      <c r="F430" s="62"/>
      <c r="G430" s="69"/>
      <c r="H430" s="70"/>
      <c r="I430" s="75">
        <f t="shared" si="18"/>
        <v>0</v>
      </c>
      <c r="J430" s="76"/>
      <c r="K430" s="68"/>
      <c r="L430" s="1" t="b">
        <f t="shared" si="17"/>
        <v>1</v>
      </c>
      <c r="T430" s="5"/>
      <c r="AF430" s="6"/>
    </row>
    <row r="431" spans="2:32" ht="15.95" hidden="1" customHeight="1" x14ac:dyDescent="0.25">
      <c r="B431" s="59" t="s">
        <v>51</v>
      </c>
      <c r="C431" s="74"/>
      <c r="D431" s="74"/>
      <c r="E431" s="68"/>
      <c r="F431" s="62"/>
      <c r="G431" s="69"/>
      <c r="H431" s="70"/>
      <c r="I431" s="75">
        <f t="shared" si="18"/>
        <v>0</v>
      </c>
      <c r="J431" s="76"/>
      <c r="K431" s="68"/>
      <c r="L431" s="1" t="b">
        <f t="shared" si="17"/>
        <v>1</v>
      </c>
      <c r="T431" s="5"/>
      <c r="AF431" s="6"/>
    </row>
    <row r="432" spans="2:32" ht="15.95" hidden="1" customHeight="1" x14ac:dyDescent="0.25">
      <c r="B432" s="59" t="s">
        <v>51</v>
      </c>
      <c r="C432" s="74"/>
      <c r="D432" s="74"/>
      <c r="E432" s="68"/>
      <c r="F432" s="62"/>
      <c r="G432" s="69"/>
      <c r="H432" s="70"/>
      <c r="I432" s="75">
        <f t="shared" si="18"/>
        <v>0</v>
      </c>
      <c r="J432" s="76"/>
      <c r="K432" s="68"/>
      <c r="L432" s="1" t="b">
        <f t="shared" si="17"/>
        <v>1</v>
      </c>
      <c r="T432" s="5"/>
      <c r="AF432" s="6"/>
    </row>
    <row r="433" spans="2:32" ht="15.95" hidden="1" customHeight="1" x14ac:dyDescent="0.25">
      <c r="B433" s="59" t="s">
        <v>51</v>
      </c>
      <c r="C433" s="74"/>
      <c r="D433" s="74"/>
      <c r="E433" s="68"/>
      <c r="F433" s="62"/>
      <c r="G433" s="69"/>
      <c r="H433" s="70"/>
      <c r="I433" s="75">
        <f t="shared" si="18"/>
        <v>0</v>
      </c>
      <c r="J433" s="76"/>
      <c r="K433" s="68"/>
      <c r="L433" s="1" t="b">
        <f t="shared" si="17"/>
        <v>1</v>
      </c>
      <c r="T433" s="5"/>
      <c r="AF433" s="6"/>
    </row>
    <row r="434" spans="2:32" ht="15.95" hidden="1" customHeight="1" x14ac:dyDescent="0.25">
      <c r="B434" s="59" t="s">
        <v>51</v>
      </c>
      <c r="C434" s="74"/>
      <c r="D434" s="74"/>
      <c r="E434" s="68"/>
      <c r="F434" s="62"/>
      <c r="G434" s="69"/>
      <c r="H434" s="70"/>
      <c r="I434" s="75">
        <f t="shared" si="18"/>
        <v>0</v>
      </c>
      <c r="J434" s="76"/>
      <c r="K434" s="68"/>
      <c r="L434" s="1" t="b">
        <f t="shared" si="17"/>
        <v>1</v>
      </c>
      <c r="T434" s="5"/>
      <c r="AF434" s="6"/>
    </row>
    <row r="435" spans="2:32" ht="15.95" hidden="1" customHeight="1" x14ac:dyDescent="0.25">
      <c r="B435" s="59" t="s">
        <v>51</v>
      </c>
      <c r="C435" s="74"/>
      <c r="D435" s="74"/>
      <c r="E435" s="68"/>
      <c r="F435" s="62"/>
      <c r="G435" s="69"/>
      <c r="H435" s="70"/>
      <c r="I435" s="75">
        <f t="shared" si="18"/>
        <v>0</v>
      </c>
      <c r="J435" s="76"/>
      <c r="K435" s="68"/>
      <c r="L435" s="1" t="b">
        <f t="shared" si="17"/>
        <v>1</v>
      </c>
      <c r="T435" s="5"/>
      <c r="AF435" s="6"/>
    </row>
    <row r="436" spans="2:32" ht="15.95" customHeight="1" x14ac:dyDescent="0.25">
      <c r="B436" s="59" t="s">
        <v>55</v>
      </c>
      <c r="C436" s="67" t="s">
        <v>88</v>
      </c>
      <c r="D436" s="77" t="s">
        <v>314</v>
      </c>
      <c r="E436" s="68" t="s">
        <v>50</v>
      </c>
      <c r="F436" s="62">
        <v>1</v>
      </c>
      <c r="G436" s="69" t="s">
        <v>54</v>
      </c>
      <c r="H436" s="70">
        <v>10.6</v>
      </c>
      <c r="I436" s="71">
        <f t="shared" si="18"/>
        <v>10.6</v>
      </c>
      <c r="J436" s="72"/>
      <c r="K436" s="73"/>
      <c r="L436" s="1" t="b">
        <f t="shared" si="17"/>
        <v>1</v>
      </c>
      <c r="T436" s="5"/>
      <c r="AF436" s="6"/>
    </row>
    <row r="437" spans="2:32" ht="15.95" customHeight="1" x14ac:dyDescent="0.25">
      <c r="B437" s="59" t="s">
        <v>55</v>
      </c>
      <c r="C437" s="67" t="s">
        <v>88</v>
      </c>
      <c r="D437" s="77" t="s">
        <v>315</v>
      </c>
      <c r="E437" s="68" t="s">
        <v>50</v>
      </c>
      <c r="F437" s="62">
        <v>1</v>
      </c>
      <c r="G437" s="69" t="s">
        <v>54</v>
      </c>
      <c r="H437" s="70">
        <v>10</v>
      </c>
      <c r="I437" s="71">
        <f t="shared" si="18"/>
        <v>10</v>
      </c>
      <c r="J437" s="72"/>
      <c r="K437" s="73"/>
      <c r="L437" s="1" t="b">
        <f t="shared" si="17"/>
        <v>1</v>
      </c>
      <c r="T437" s="5"/>
      <c r="AF437" s="6"/>
    </row>
    <row r="438" spans="2:32" ht="15.95" customHeight="1" x14ac:dyDescent="0.25">
      <c r="B438" s="59" t="s">
        <v>55</v>
      </c>
      <c r="C438" s="67" t="s">
        <v>88</v>
      </c>
      <c r="D438" s="77" t="s">
        <v>316</v>
      </c>
      <c r="E438" s="68" t="s">
        <v>50</v>
      </c>
      <c r="F438" s="62">
        <v>1</v>
      </c>
      <c r="G438" s="69" t="s">
        <v>54</v>
      </c>
      <c r="H438" s="70">
        <v>11.5</v>
      </c>
      <c r="I438" s="71">
        <f t="shared" si="18"/>
        <v>11.5</v>
      </c>
      <c r="J438" s="72"/>
      <c r="K438" s="73"/>
      <c r="L438" s="1" t="b">
        <f t="shared" si="17"/>
        <v>1</v>
      </c>
      <c r="T438" s="5"/>
      <c r="AF438" s="6"/>
    </row>
    <row r="439" spans="2:32" ht="15.95" customHeight="1" x14ac:dyDescent="0.25">
      <c r="B439" s="59" t="s">
        <v>55</v>
      </c>
      <c r="C439" s="67" t="s">
        <v>88</v>
      </c>
      <c r="D439" s="77" t="s">
        <v>317</v>
      </c>
      <c r="E439" s="68" t="s">
        <v>50</v>
      </c>
      <c r="F439" s="62">
        <v>1</v>
      </c>
      <c r="G439" s="69" t="s">
        <v>54</v>
      </c>
      <c r="H439" s="70">
        <v>4.55</v>
      </c>
      <c r="I439" s="71">
        <f t="shared" si="18"/>
        <v>4.55</v>
      </c>
      <c r="J439" s="72"/>
      <c r="K439" s="73"/>
      <c r="L439" s="1" t="b">
        <f t="shared" si="17"/>
        <v>1</v>
      </c>
      <c r="T439" s="5"/>
      <c r="AF439" s="6"/>
    </row>
    <row r="440" spans="2:32" ht="15.95" customHeight="1" x14ac:dyDescent="0.25">
      <c r="B440" s="59" t="s">
        <v>55</v>
      </c>
      <c r="C440" s="67" t="s">
        <v>88</v>
      </c>
      <c r="D440" s="77" t="s">
        <v>318</v>
      </c>
      <c r="E440" s="68" t="s">
        <v>50</v>
      </c>
      <c r="F440" s="62">
        <v>1</v>
      </c>
      <c r="G440" s="69" t="s">
        <v>54</v>
      </c>
      <c r="H440" s="70">
        <v>12.5</v>
      </c>
      <c r="I440" s="71">
        <f t="shared" si="18"/>
        <v>12.5</v>
      </c>
      <c r="J440" s="72"/>
      <c r="K440" s="73"/>
      <c r="L440" s="1" t="b">
        <f t="shared" si="17"/>
        <v>1</v>
      </c>
      <c r="T440" s="5"/>
      <c r="AF440" s="6"/>
    </row>
    <row r="441" spans="2:32" ht="15.95" customHeight="1" x14ac:dyDescent="0.25">
      <c r="B441" s="59" t="s">
        <v>55</v>
      </c>
      <c r="C441" s="67" t="s">
        <v>90</v>
      </c>
      <c r="D441" s="60" t="s">
        <v>162</v>
      </c>
      <c r="E441" s="68" t="s">
        <v>36</v>
      </c>
      <c r="F441" s="62"/>
      <c r="G441" s="69" t="s">
        <v>40</v>
      </c>
      <c r="H441" s="70">
        <v>1.2</v>
      </c>
      <c r="I441" s="71">
        <f t="shared" si="18"/>
        <v>1.2</v>
      </c>
      <c r="J441" s="72"/>
      <c r="K441" s="73"/>
      <c r="L441" s="1" t="b">
        <f t="shared" si="17"/>
        <v>1</v>
      </c>
      <c r="T441" s="5"/>
      <c r="AF441" s="6"/>
    </row>
    <row r="442" spans="2:32" ht="15.95" customHeight="1" x14ac:dyDescent="0.25">
      <c r="B442" s="59" t="s">
        <v>55</v>
      </c>
      <c r="C442" s="67" t="s">
        <v>90</v>
      </c>
      <c r="D442" s="60" t="s">
        <v>163</v>
      </c>
      <c r="E442" s="68" t="s">
        <v>36</v>
      </c>
      <c r="F442" s="62">
        <v>1</v>
      </c>
      <c r="G442" s="69" t="s">
        <v>40</v>
      </c>
      <c r="H442" s="70">
        <v>1.1000000000000001</v>
      </c>
      <c r="I442" s="71">
        <f t="shared" si="18"/>
        <v>1.1000000000000001</v>
      </c>
      <c r="J442" s="72"/>
      <c r="K442" s="73"/>
      <c r="L442" s="1" t="b">
        <f t="shared" si="17"/>
        <v>1</v>
      </c>
      <c r="T442" s="5"/>
      <c r="AF442" s="6"/>
    </row>
    <row r="443" spans="2:32" ht="15.95" customHeight="1" x14ac:dyDescent="0.25">
      <c r="B443" s="59" t="s">
        <v>55</v>
      </c>
      <c r="C443" s="67" t="s">
        <v>90</v>
      </c>
      <c r="D443" s="60" t="s">
        <v>164</v>
      </c>
      <c r="E443" s="68" t="s">
        <v>36</v>
      </c>
      <c r="F443" s="62">
        <v>1</v>
      </c>
      <c r="G443" s="69" t="s">
        <v>40</v>
      </c>
      <c r="H443" s="70">
        <v>4.5</v>
      </c>
      <c r="I443" s="71">
        <f t="shared" si="18"/>
        <v>4.5</v>
      </c>
      <c r="J443" s="72"/>
      <c r="K443" s="73"/>
      <c r="L443" s="1" t="b">
        <f t="shared" si="17"/>
        <v>1</v>
      </c>
      <c r="T443" s="5"/>
      <c r="AF443" s="6"/>
    </row>
    <row r="444" spans="2:32" ht="15.95" customHeight="1" x14ac:dyDescent="0.25">
      <c r="B444" s="59" t="s">
        <v>55</v>
      </c>
      <c r="C444" s="67" t="s">
        <v>105</v>
      </c>
      <c r="D444" s="60" t="s">
        <v>319</v>
      </c>
      <c r="E444" s="68" t="s">
        <v>50</v>
      </c>
      <c r="F444" s="62">
        <v>1</v>
      </c>
      <c r="G444" s="69" t="s">
        <v>54</v>
      </c>
      <c r="H444" s="70">
        <v>5.35</v>
      </c>
      <c r="I444" s="71">
        <f t="shared" si="18"/>
        <v>5.35</v>
      </c>
      <c r="J444" s="72"/>
      <c r="K444" s="73"/>
      <c r="L444" s="1" t="b">
        <f t="shared" si="17"/>
        <v>1</v>
      </c>
      <c r="T444" s="5"/>
      <c r="AF444" s="6"/>
    </row>
    <row r="445" spans="2:32" ht="15.95" customHeight="1" x14ac:dyDescent="0.25">
      <c r="B445" s="59" t="s">
        <v>55</v>
      </c>
      <c r="C445" s="67" t="s">
        <v>105</v>
      </c>
      <c r="D445" s="60" t="s">
        <v>320</v>
      </c>
      <c r="E445" s="68" t="s">
        <v>50</v>
      </c>
      <c r="F445" s="62">
        <v>1</v>
      </c>
      <c r="G445" s="69" t="s">
        <v>54</v>
      </c>
      <c r="H445" s="70">
        <v>1.35</v>
      </c>
      <c r="I445" s="71">
        <f t="shared" si="18"/>
        <v>1.35</v>
      </c>
      <c r="J445" s="72"/>
      <c r="K445" s="73"/>
      <c r="L445" s="1" t="b">
        <f t="shared" si="17"/>
        <v>1</v>
      </c>
      <c r="T445" s="5"/>
      <c r="AF445" s="6"/>
    </row>
    <row r="446" spans="2:32" ht="15.95" customHeight="1" x14ac:dyDescent="0.25">
      <c r="B446" s="59" t="s">
        <v>55</v>
      </c>
      <c r="C446" s="67" t="s">
        <v>58</v>
      </c>
      <c r="D446" s="60" t="s">
        <v>321</v>
      </c>
      <c r="E446" s="68" t="s">
        <v>50</v>
      </c>
      <c r="F446" s="62">
        <v>1</v>
      </c>
      <c r="G446" s="69" t="s">
        <v>54</v>
      </c>
      <c r="H446" s="70">
        <v>6.3</v>
      </c>
      <c r="I446" s="71">
        <f t="shared" si="18"/>
        <v>6.3</v>
      </c>
      <c r="J446" s="72"/>
      <c r="K446" s="73"/>
      <c r="L446" s="1" t="b">
        <f t="shared" si="17"/>
        <v>1</v>
      </c>
      <c r="T446" s="5"/>
      <c r="AF446" s="6"/>
    </row>
    <row r="447" spans="2:32" ht="15.95" customHeight="1" x14ac:dyDescent="0.25">
      <c r="B447" s="59" t="s">
        <v>55</v>
      </c>
      <c r="C447" s="74"/>
      <c r="D447" s="74"/>
      <c r="E447" s="68"/>
      <c r="F447" s="62"/>
      <c r="G447" s="69"/>
      <c r="H447" s="70"/>
      <c r="I447" s="75">
        <f t="shared" si="18"/>
        <v>0</v>
      </c>
      <c r="J447" s="76"/>
      <c r="K447" s="68"/>
      <c r="L447" s="1" t="b">
        <f t="shared" si="17"/>
        <v>1</v>
      </c>
      <c r="T447" s="5"/>
      <c r="AF447" s="6"/>
    </row>
    <row r="448" spans="2:32" ht="15.95" hidden="1" customHeight="1" x14ac:dyDescent="0.25">
      <c r="B448" s="59" t="s">
        <v>55</v>
      </c>
      <c r="C448" s="74"/>
      <c r="D448" s="74"/>
      <c r="E448" s="68"/>
      <c r="F448" s="62"/>
      <c r="G448" s="69"/>
      <c r="H448" s="70"/>
      <c r="I448" s="75">
        <f t="shared" si="18"/>
        <v>0</v>
      </c>
      <c r="J448" s="76"/>
      <c r="K448" s="68"/>
      <c r="L448" s="1" t="b">
        <f t="shared" si="17"/>
        <v>1</v>
      </c>
      <c r="T448" s="5"/>
      <c r="AF448" s="6"/>
    </row>
    <row r="449" spans="2:32" ht="15.95" hidden="1" customHeight="1" x14ac:dyDescent="0.25">
      <c r="B449" s="59" t="s">
        <v>55</v>
      </c>
      <c r="C449" s="74"/>
      <c r="D449" s="74"/>
      <c r="E449" s="68"/>
      <c r="F449" s="62"/>
      <c r="G449" s="69"/>
      <c r="H449" s="70"/>
      <c r="I449" s="75">
        <f t="shared" si="18"/>
        <v>0</v>
      </c>
      <c r="J449" s="76"/>
      <c r="K449" s="68"/>
      <c r="L449" s="1" t="b">
        <f t="shared" si="17"/>
        <v>1</v>
      </c>
      <c r="T449" s="5"/>
      <c r="AF449" s="6"/>
    </row>
    <row r="450" spans="2:32" ht="15.95" hidden="1" customHeight="1" x14ac:dyDescent="0.25">
      <c r="B450" s="59" t="s">
        <v>55</v>
      </c>
      <c r="C450" s="74"/>
      <c r="D450" s="74"/>
      <c r="E450" s="68"/>
      <c r="F450" s="62"/>
      <c r="G450" s="69"/>
      <c r="H450" s="70"/>
      <c r="I450" s="75">
        <f t="shared" si="18"/>
        <v>0</v>
      </c>
      <c r="J450" s="76"/>
      <c r="K450" s="68"/>
      <c r="L450" s="1" t="b">
        <f t="shared" si="17"/>
        <v>1</v>
      </c>
      <c r="T450" s="5"/>
      <c r="AF450" s="6"/>
    </row>
    <row r="451" spans="2:32" ht="15.95" hidden="1" customHeight="1" x14ac:dyDescent="0.25">
      <c r="B451" s="59" t="s">
        <v>55</v>
      </c>
      <c r="C451" s="74"/>
      <c r="D451" s="74"/>
      <c r="E451" s="68"/>
      <c r="F451" s="62"/>
      <c r="G451" s="69"/>
      <c r="H451" s="70"/>
      <c r="I451" s="75">
        <f t="shared" si="18"/>
        <v>0</v>
      </c>
      <c r="J451" s="76"/>
      <c r="K451" s="68"/>
      <c r="L451" s="1" t="b">
        <f t="shared" si="17"/>
        <v>1</v>
      </c>
      <c r="T451" s="5"/>
      <c r="AF451" s="6"/>
    </row>
    <row r="452" spans="2:32" ht="15.95" hidden="1" customHeight="1" x14ac:dyDescent="0.25">
      <c r="B452" s="59" t="s">
        <v>55</v>
      </c>
      <c r="C452" s="74"/>
      <c r="D452" s="74"/>
      <c r="E452" s="68"/>
      <c r="F452" s="62"/>
      <c r="G452" s="69"/>
      <c r="H452" s="70"/>
      <c r="I452" s="75">
        <f t="shared" si="18"/>
        <v>0</v>
      </c>
      <c r="J452" s="76"/>
      <c r="K452" s="68"/>
      <c r="L452" s="1" t="b">
        <f t="shared" si="17"/>
        <v>1</v>
      </c>
      <c r="T452" s="5"/>
      <c r="AF452" s="6"/>
    </row>
    <row r="453" spans="2:32" ht="15.95" hidden="1" customHeight="1" x14ac:dyDescent="0.25">
      <c r="B453" s="59" t="s">
        <v>55</v>
      </c>
      <c r="C453" s="74"/>
      <c r="D453" s="74"/>
      <c r="E453" s="68"/>
      <c r="F453" s="62"/>
      <c r="G453" s="69"/>
      <c r="H453" s="70"/>
      <c r="I453" s="75">
        <f t="shared" si="18"/>
        <v>0</v>
      </c>
      <c r="J453" s="76"/>
      <c r="K453" s="68"/>
      <c r="L453" s="1" t="b">
        <f t="shared" si="17"/>
        <v>1</v>
      </c>
      <c r="T453" s="5"/>
      <c r="AF453" s="6"/>
    </row>
    <row r="454" spans="2:32" ht="15.95" hidden="1" customHeight="1" x14ac:dyDescent="0.25">
      <c r="B454" s="59" t="s">
        <v>55</v>
      </c>
      <c r="C454" s="74"/>
      <c r="D454" s="74"/>
      <c r="E454" s="68"/>
      <c r="F454" s="62"/>
      <c r="G454" s="69"/>
      <c r="H454" s="70"/>
      <c r="I454" s="75">
        <f t="shared" si="18"/>
        <v>0</v>
      </c>
      <c r="J454" s="76"/>
      <c r="K454" s="68"/>
      <c r="L454" s="1" t="b">
        <f t="shared" si="17"/>
        <v>1</v>
      </c>
      <c r="T454" s="5"/>
      <c r="AF454" s="6"/>
    </row>
    <row r="455" spans="2:32" ht="15.95" hidden="1" customHeight="1" x14ac:dyDescent="0.25">
      <c r="B455" s="59" t="s">
        <v>55</v>
      </c>
      <c r="C455" s="74"/>
      <c r="D455" s="74"/>
      <c r="E455" s="68"/>
      <c r="F455" s="62"/>
      <c r="G455" s="69"/>
      <c r="H455" s="70"/>
      <c r="I455" s="75">
        <f t="shared" si="18"/>
        <v>0</v>
      </c>
      <c r="J455" s="76"/>
      <c r="K455" s="68"/>
      <c r="L455" s="1" t="b">
        <f t="shared" si="17"/>
        <v>1</v>
      </c>
      <c r="T455" s="5"/>
      <c r="AF455" s="6"/>
    </row>
    <row r="456" spans="2:32" ht="15.95" hidden="1" customHeight="1" x14ac:dyDescent="0.25">
      <c r="B456" s="59" t="s">
        <v>55</v>
      </c>
      <c r="C456" s="74"/>
      <c r="D456" s="74"/>
      <c r="E456" s="68"/>
      <c r="F456" s="62"/>
      <c r="G456" s="69"/>
      <c r="H456" s="70"/>
      <c r="I456" s="75">
        <f t="shared" si="18"/>
        <v>0</v>
      </c>
      <c r="J456" s="76"/>
      <c r="K456" s="68"/>
      <c r="L456" s="1" t="b">
        <f t="shared" si="17"/>
        <v>1</v>
      </c>
      <c r="T456" s="5"/>
      <c r="AF456" s="6"/>
    </row>
    <row r="457" spans="2:32" ht="15.95" hidden="1" customHeight="1" x14ac:dyDescent="0.25">
      <c r="B457" s="59" t="s">
        <v>55</v>
      </c>
      <c r="C457" s="74"/>
      <c r="D457" s="74"/>
      <c r="E457" s="68"/>
      <c r="F457" s="62"/>
      <c r="G457" s="69"/>
      <c r="H457" s="70"/>
      <c r="I457" s="75">
        <f t="shared" si="18"/>
        <v>0</v>
      </c>
      <c r="J457" s="76"/>
      <c r="K457" s="68"/>
      <c r="L457" s="1" t="b">
        <f t="shared" si="17"/>
        <v>1</v>
      </c>
      <c r="T457" s="5"/>
      <c r="AF457" s="6"/>
    </row>
    <row r="458" spans="2:32" ht="15.95" hidden="1" customHeight="1" x14ac:dyDescent="0.25">
      <c r="B458" s="59" t="s">
        <v>55</v>
      </c>
      <c r="C458" s="74"/>
      <c r="D458" s="74"/>
      <c r="E458" s="68"/>
      <c r="F458" s="62"/>
      <c r="G458" s="69"/>
      <c r="H458" s="70"/>
      <c r="I458" s="75">
        <f t="shared" si="18"/>
        <v>0</v>
      </c>
      <c r="J458" s="76"/>
      <c r="K458" s="68"/>
      <c r="L458" s="1" t="b">
        <f t="shared" si="17"/>
        <v>1</v>
      </c>
      <c r="T458" s="5"/>
      <c r="AF458" s="6"/>
    </row>
    <row r="459" spans="2:32" ht="15.95" hidden="1" customHeight="1" x14ac:dyDescent="0.25">
      <c r="B459" s="59" t="s">
        <v>55</v>
      </c>
      <c r="C459" s="74"/>
      <c r="D459" s="74"/>
      <c r="E459" s="68"/>
      <c r="F459" s="62"/>
      <c r="G459" s="69"/>
      <c r="H459" s="70"/>
      <c r="I459" s="75">
        <f t="shared" si="18"/>
        <v>0</v>
      </c>
      <c r="J459" s="76"/>
      <c r="K459" s="68"/>
      <c r="L459" s="1" t="b">
        <f t="shared" si="17"/>
        <v>1</v>
      </c>
      <c r="T459" s="5"/>
      <c r="AF459" s="6"/>
    </row>
    <row r="460" spans="2:32" ht="15.95" hidden="1" customHeight="1" x14ac:dyDescent="0.25">
      <c r="B460" s="59" t="s">
        <v>55</v>
      </c>
      <c r="C460" s="74"/>
      <c r="D460" s="74"/>
      <c r="E460" s="68"/>
      <c r="F460" s="62"/>
      <c r="G460" s="69"/>
      <c r="H460" s="70"/>
      <c r="I460" s="75">
        <f t="shared" si="18"/>
        <v>0</v>
      </c>
      <c r="J460" s="76"/>
      <c r="K460" s="68"/>
      <c r="L460" s="1" t="b">
        <f t="shared" si="17"/>
        <v>1</v>
      </c>
      <c r="T460" s="5"/>
      <c r="AF460" s="6"/>
    </row>
    <row r="461" spans="2:32" ht="15.95" hidden="1" customHeight="1" x14ac:dyDescent="0.25">
      <c r="B461" s="59" t="s">
        <v>55</v>
      </c>
      <c r="C461" s="74"/>
      <c r="D461" s="74"/>
      <c r="E461" s="68"/>
      <c r="F461" s="62"/>
      <c r="G461" s="69"/>
      <c r="H461" s="70"/>
      <c r="I461" s="75">
        <f t="shared" si="18"/>
        <v>0</v>
      </c>
      <c r="J461" s="76"/>
      <c r="K461" s="68"/>
      <c r="L461" s="1" t="b">
        <f t="shared" ref="L461:L524" si="19">IF(E460=G460,TRUE,IF(G460="kg",(IF(E460="g",TRUE,IF(E460="ml",IF(G460="litre",TRUE,"Inconsistant Units"),"Inconsistant Units"))),IF(E460="ml",IF(G460="litre",TRUE,"Inconsistant Units"),"Inconsistant Units")))</f>
        <v>1</v>
      </c>
      <c r="T461" s="5"/>
      <c r="AF461" s="6"/>
    </row>
    <row r="462" spans="2:32" ht="15.95" hidden="1" customHeight="1" x14ac:dyDescent="0.25">
      <c r="B462" s="59" t="s">
        <v>55</v>
      </c>
      <c r="C462" s="74"/>
      <c r="D462" s="74"/>
      <c r="E462" s="68"/>
      <c r="F462" s="62"/>
      <c r="G462" s="69"/>
      <c r="H462" s="70"/>
      <c r="I462" s="75">
        <f t="shared" ref="I462:I525" si="20">IF(IF(ISBLANK(F462),H462,H462/F462)&gt;0.005,(IF(ISBLANK(F462),H462,H462/F462)),ROUNDUP(IF(ISBLANK(F462),H462,H462/F462),2))</f>
        <v>0</v>
      </c>
      <c r="J462" s="76"/>
      <c r="K462" s="68"/>
      <c r="L462" s="1" t="b">
        <f t="shared" si="19"/>
        <v>1</v>
      </c>
      <c r="T462" s="5"/>
      <c r="AF462" s="6"/>
    </row>
    <row r="463" spans="2:32" ht="15.95" hidden="1" customHeight="1" x14ac:dyDescent="0.25">
      <c r="B463" s="59" t="s">
        <v>55</v>
      </c>
      <c r="C463" s="74"/>
      <c r="D463" s="74"/>
      <c r="E463" s="68"/>
      <c r="F463" s="62"/>
      <c r="G463" s="69"/>
      <c r="H463" s="70"/>
      <c r="I463" s="75">
        <f t="shared" si="20"/>
        <v>0</v>
      </c>
      <c r="J463" s="76"/>
      <c r="K463" s="68"/>
      <c r="L463" s="1" t="b">
        <f t="shared" si="19"/>
        <v>1</v>
      </c>
      <c r="T463" s="5"/>
      <c r="AF463" s="6"/>
    </row>
    <row r="464" spans="2:32" ht="15.95" hidden="1" customHeight="1" x14ac:dyDescent="0.25">
      <c r="B464" s="59" t="s">
        <v>55</v>
      </c>
      <c r="C464" s="74"/>
      <c r="D464" s="74"/>
      <c r="E464" s="68"/>
      <c r="F464" s="62"/>
      <c r="G464" s="69"/>
      <c r="H464" s="70"/>
      <c r="I464" s="75">
        <f t="shared" si="20"/>
        <v>0</v>
      </c>
      <c r="J464" s="76"/>
      <c r="K464" s="68"/>
      <c r="L464" s="1" t="b">
        <f t="shared" si="19"/>
        <v>1</v>
      </c>
      <c r="T464" s="5"/>
      <c r="AF464" s="6"/>
    </row>
    <row r="465" spans="2:32" ht="15.95" hidden="1" customHeight="1" x14ac:dyDescent="0.25">
      <c r="B465" s="59" t="s">
        <v>55</v>
      </c>
      <c r="C465" s="74"/>
      <c r="D465" s="74"/>
      <c r="E465" s="68"/>
      <c r="F465" s="62"/>
      <c r="G465" s="69"/>
      <c r="H465" s="70"/>
      <c r="I465" s="75">
        <f t="shared" si="20"/>
        <v>0</v>
      </c>
      <c r="J465" s="76"/>
      <c r="K465" s="68"/>
      <c r="L465" s="1" t="b">
        <f t="shared" si="19"/>
        <v>1</v>
      </c>
      <c r="T465" s="5"/>
      <c r="AF465" s="6"/>
    </row>
    <row r="466" spans="2:32" ht="15.95" hidden="1" customHeight="1" x14ac:dyDescent="0.25">
      <c r="B466" s="59" t="s">
        <v>55</v>
      </c>
      <c r="C466" s="74"/>
      <c r="D466" s="74"/>
      <c r="E466" s="68"/>
      <c r="F466" s="62"/>
      <c r="G466" s="69"/>
      <c r="H466" s="70"/>
      <c r="I466" s="75">
        <f t="shared" si="20"/>
        <v>0</v>
      </c>
      <c r="J466" s="76"/>
      <c r="K466" s="68"/>
      <c r="L466" s="1" t="b">
        <f t="shared" si="19"/>
        <v>1</v>
      </c>
      <c r="T466" s="5"/>
      <c r="AF466" s="6"/>
    </row>
    <row r="467" spans="2:32" ht="15.95" hidden="1" customHeight="1" x14ac:dyDescent="0.25">
      <c r="B467" s="59" t="s">
        <v>55</v>
      </c>
      <c r="C467" s="74"/>
      <c r="D467" s="74"/>
      <c r="E467" s="68"/>
      <c r="F467" s="62"/>
      <c r="G467" s="69"/>
      <c r="H467" s="70"/>
      <c r="I467" s="75">
        <f t="shared" si="20"/>
        <v>0</v>
      </c>
      <c r="J467" s="76"/>
      <c r="K467" s="68"/>
      <c r="L467" s="1" t="b">
        <f t="shared" si="19"/>
        <v>1</v>
      </c>
      <c r="T467" s="5"/>
      <c r="AF467" s="6"/>
    </row>
    <row r="468" spans="2:32" ht="15.95" hidden="1" customHeight="1" x14ac:dyDescent="0.25">
      <c r="B468" s="59" t="s">
        <v>55</v>
      </c>
      <c r="C468" s="74"/>
      <c r="D468" s="74"/>
      <c r="E468" s="68"/>
      <c r="F468" s="62"/>
      <c r="G468" s="69"/>
      <c r="H468" s="70"/>
      <c r="I468" s="75">
        <f t="shared" si="20"/>
        <v>0</v>
      </c>
      <c r="J468" s="76"/>
      <c r="K468" s="68"/>
      <c r="L468" s="1" t="b">
        <f t="shared" si="19"/>
        <v>1</v>
      </c>
      <c r="T468" s="5"/>
      <c r="AF468" s="6"/>
    </row>
    <row r="469" spans="2:32" ht="15.95" hidden="1" customHeight="1" x14ac:dyDescent="0.25">
      <c r="B469" s="59" t="s">
        <v>55</v>
      </c>
      <c r="C469" s="74"/>
      <c r="D469" s="74"/>
      <c r="E469" s="68"/>
      <c r="F469" s="62"/>
      <c r="G469" s="69"/>
      <c r="H469" s="70"/>
      <c r="I469" s="75">
        <f t="shared" si="20"/>
        <v>0</v>
      </c>
      <c r="J469" s="76"/>
      <c r="K469" s="68"/>
      <c r="L469" s="1" t="b">
        <f t="shared" si="19"/>
        <v>1</v>
      </c>
      <c r="T469" s="5"/>
      <c r="AF469" s="6"/>
    </row>
    <row r="470" spans="2:32" ht="15.95" hidden="1" customHeight="1" x14ac:dyDescent="0.25">
      <c r="B470" s="59" t="s">
        <v>55</v>
      </c>
      <c r="C470" s="74"/>
      <c r="D470" s="74"/>
      <c r="E470" s="68"/>
      <c r="F470" s="62"/>
      <c r="G470" s="69"/>
      <c r="H470" s="70"/>
      <c r="I470" s="75">
        <f t="shared" si="20"/>
        <v>0</v>
      </c>
      <c r="J470" s="76"/>
      <c r="K470" s="68"/>
      <c r="L470" s="1" t="b">
        <f t="shared" si="19"/>
        <v>1</v>
      </c>
      <c r="T470" s="5"/>
      <c r="AF470" s="6"/>
    </row>
    <row r="471" spans="2:32" ht="15.95" hidden="1" customHeight="1" x14ac:dyDescent="0.25">
      <c r="B471" s="59" t="s">
        <v>55</v>
      </c>
      <c r="C471" s="74"/>
      <c r="D471" s="74"/>
      <c r="E471" s="68"/>
      <c r="F471" s="62"/>
      <c r="G471" s="69"/>
      <c r="H471" s="70"/>
      <c r="I471" s="75">
        <f t="shared" si="20"/>
        <v>0</v>
      </c>
      <c r="J471" s="76"/>
      <c r="K471" s="68"/>
      <c r="L471" s="1" t="b">
        <f t="shared" si="19"/>
        <v>1</v>
      </c>
      <c r="T471" s="5"/>
      <c r="AF471" s="6"/>
    </row>
    <row r="472" spans="2:32" ht="15.95" customHeight="1" x14ac:dyDescent="0.25">
      <c r="B472" s="59" t="s">
        <v>57</v>
      </c>
      <c r="C472" s="67" t="s">
        <v>94</v>
      </c>
      <c r="D472" s="77" t="s">
        <v>165</v>
      </c>
      <c r="E472" s="68" t="s">
        <v>100</v>
      </c>
      <c r="F472" s="62">
        <v>1</v>
      </c>
      <c r="G472" s="69" t="s">
        <v>100</v>
      </c>
      <c r="H472" s="70">
        <v>0.52</v>
      </c>
      <c r="I472" s="71">
        <f t="shared" si="20"/>
        <v>0.52</v>
      </c>
      <c r="J472" s="72"/>
      <c r="K472" s="73"/>
      <c r="L472" s="1" t="b">
        <f t="shared" si="19"/>
        <v>1</v>
      </c>
      <c r="T472" s="5"/>
      <c r="AF472" s="6"/>
    </row>
    <row r="473" spans="2:32" ht="15.95" customHeight="1" x14ac:dyDescent="0.25">
      <c r="B473" s="59" t="s">
        <v>57</v>
      </c>
      <c r="C473" s="67" t="s">
        <v>94</v>
      </c>
      <c r="D473" s="77" t="s">
        <v>322</v>
      </c>
      <c r="E473" s="68" t="s">
        <v>100</v>
      </c>
      <c r="F473" s="62">
        <v>1</v>
      </c>
      <c r="G473" s="69" t="s">
        <v>100</v>
      </c>
      <c r="H473" s="70">
        <v>0.52</v>
      </c>
      <c r="I473" s="71">
        <f t="shared" si="20"/>
        <v>0.52</v>
      </c>
      <c r="J473" s="72"/>
      <c r="K473" s="73"/>
      <c r="L473" s="1" t="b">
        <f t="shared" si="19"/>
        <v>1</v>
      </c>
      <c r="T473" s="5"/>
      <c r="AF473" s="6"/>
    </row>
    <row r="474" spans="2:32" ht="15.95" customHeight="1" x14ac:dyDescent="0.25">
      <c r="B474" s="59" t="s">
        <v>57</v>
      </c>
      <c r="C474" s="67" t="s">
        <v>94</v>
      </c>
      <c r="D474" s="60" t="s">
        <v>356</v>
      </c>
      <c r="E474" s="68" t="s">
        <v>100</v>
      </c>
      <c r="F474" s="62">
        <v>1</v>
      </c>
      <c r="G474" s="69" t="s">
        <v>100</v>
      </c>
      <c r="H474" s="70">
        <v>0.51</v>
      </c>
      <c r="I474" s="71">
        <f t="shared" si="20"/>
        <v>0.51</v>
      </c>
      <c r="J474" s="72"/>
      <c r="K474" s="73"/>
      <c r="L474" s="1" t="b">
        <f t="shared" si="19"/>
        <v>1</v>
      </c>
      <c r="T474" s="5"/>
      <c r="AF474" s="6"/>
    </row>
    <row r="475" spans="2:32" ht="15.95" customHeight="1" x14ac:dyDescent="0.25">
      <c r="B475" s="59" t="s">
        <v>57</v>
      </c>
      <c r="C475" s="67" t="s">
        <v>94</v>
      </c>
      <c r="D475" s="60" t="s">
        <v>323</v>
      </c>
      <c r="E475" s="68" t="s">
        <v>100</v>
      </c>
      <c r="F475" s="62">
        <v>1</v>
      </c>
      <c r="G475" s="69" t="s">
        <v>100</v>
      </c>
      <c r="H475" s="70">
        <v>0.63</v>
      </c>
      <c r="I475" s="71">
        <f t="shared" si="20"/>
        <v>0.63</v>
      </c>
      <c r="J475" s="72"/>
      <c r="K475" s="73"/>
      <c r="L475" s="1" t="b">
        <f t="shared" si="19"/>
        <v>1</v>
      </c>
      <c r="T475" s="5"/>
      <c r="AF475" s="6"/>
    </row>
    <row r="476" spans="2:32" ht="15.95" customHeight="1" x14ac:dyDescent="0.25">
      <c r="B476" s="59" t="s">
        <v>57</v>
      </c>
      <c r="C476" s="67" t="s">
        <v>94</v>
      </c>
      <c r="D476" s="60" t="s">
        <v>324</v>
      </c>
      <c r="E476" s="68" t="s">
        <v>100</v>
      </c>
      <c r="F476" s="62">
        <v>1</v>
      </c>
      <c r="G476" s="69" t="s">
        <v>100</v>
      </c>
      <c r="H476" s="70">
        <v>0.39</v>
      </c>
      <c r="I476" s="71">
        <f t="shared" si="20"/>
        <v>0.39</v>
      </c>
      <c r="J476" s="72"/>
      <c r="K476" s="73"/>
      <c r="L476" s="1" t="b">
        <f t="shared" si="19"/>
        <v>1</v>
      </c>
      <c r="T476" s="5"/>
      <c r="AF476" s="6"/>
    </row>
    <row r="477" spans="2:32" ht="15.95" customHeight="1" x14ac:dyDescent="0.25">
      <c r="B477" s="59" t="s">
        <v>57</v>
      </c>
      <c r="C477" s="74"/>
      <c r="D477" s="74"/>
      <c r="E477" s="68"/>
      <c r="F477" s="62"/>
      <c r="G477" s="69"/>
      <c r="H477" s="70"/>
      <c r="I477" s="75">
        <f t="shared" si="20"/>
        <v>0</v>
      </c>
      <c r="J477" s="76"/>
      <c r="K477" s="68"/>
      <c r="L477" s="1" t="b">
        <f t="shared" si="19"/>
        <v>1</v>
      </c>
      <c r="T477" s="5"/>
      <c r="AF477" s="6"/>
    </row>
    <row r="478" spans="2:32" ht="15.95" hidden="1" customHeight="1" x14ac:dyDescent="0.25">
      <c r="B478" s="59" t="s">
        <v>57</v>
      </c>
      <c r="C478" s="74"/>
      <c r="D478" s="74"/>
      <c r="E478" s="68"/>
      <c r="F478" s="62"/>
      <c r="G478" s="69"/>
      <c r="H478" s="70"/>
      <c r="I478" s="75">
        <f t="shared" si="20"/>
        <v>0</v>
      </c>
      <c r="J478" s="76"/>
      <c r="K478" s="68"/>
      <c r="L478" s="1" t="b">
        <f t="shared" si="19"/>
        <v>1</v>
      </c>
      <c r="T478" s="5"/>
      <c r="AF478" s="6"/>
    </row>
    <row r="479" spans="2:32" ht="15.95" hidden="1" customHeight="1" x14ac:dyDescent="0.25">
      <c r="B479" s="59" t="s">
        <v>57</v>
      </c>
      <c r="C479" s="74"/>
      <c r="D479" s="74"/>
      <c r="E479" s="68"/>
      <c r="F479" s="62"/>
      <c r="G479" s="69"/>
      <c r="H479" s="70"/>
      <c r="I479" s="75">
        <f t="shared" si="20"/>
        <v>0</v>
      </c>
      <c r="J479" s="76"/>
      <c r="K479" s="68"/>
      <c r="L479" s="1" t="b">
        <f t="shared" si="19"/>
        <v>1</v>
      </c>
      <c r="T479" s="5"/>
      <c r="AF479" s="6"/>
    </row>
    <row r="480" spans="2:32" ht="15.95" hidden="1" customHeight="1" x14ac:dyDescent="0.25">
      <c r="B480" s="59" t="s">
        <v>57</v>
      </c>
      <c r="C480" s="74"/>
      <c r="D480" s="74"/>
      <c r="E480" s="68"/>
      <c r="F480" s="62"/>
      <c r="G480" s="69"/>
      <c r="H480" s="70"/>
      <c r="I480" s="75">
        <f t="shared" si="20"/>
        <v>0</v>
      </c>
      <c r="J480" s="76"/>
      <c r="K480" s="68"/>
      <c r="L480" s="1" t="b">
        <f t="shared" si="19"/>
        <v>1</v>
      </c>
      <c r="T480" s="5"/>
      <c r="AF480" s="6"/>
    </row>
    <row r="481" spans="2:32" ht="15.95" hidden="1" customHeight="1" x14ac:dyDescent="0.25">
      <c r="B481" s="59" t="s">
        <v>57</v>
      </c>
      <c r="C481" s="74"/>
      <c r="D481" s="74"/>
      <c r="E481" s="68"/>
      <c r="F481" s="62"/>
      <c r="G481" s="69"/>
      <c r="H481" s="70"/>
      <c r="I481" s="75">
        <f t="shared" si="20"/>
        <v>0</v>
      </c>
      <c r="J481" s="76"/>
      <c r="K481" s="68"/>
      <c r="L481" s="1" t="b">
        <f t="shared" si="19"/>
        <v>1</v>
      </c>
      <c r="T481" s="5"/>
      <c r="AF481" s="6"/>
    </row>
    <row r="482" spans="2:32" ht="15.95" hidden="1" customHeight="1" x14ac:dyDescent="0.25">
      <c r="B482" s="59" t="s">
        <v>57</v>
      </c>
      <c r="C482" s="74"/>
      <c r="D482" s="74"/>
      <c r="E482" s="68"/>
      <c r="F482" s="62"/>
      <c r="G482" s="69"/>
      <c r="H482" s="70"/>
      <c r="I482" s="75">
        <f t="shared" si="20"/>
        <v>0</v>
      </c>
      <c r="J482" s="76"/>
      <c r="K482" s="68"/>
      <c r="L482" s="1" t="b">
        <f t="shared" si="19"/>
        <v>1</v>
      </c>
      <c r="T482" s="5"/>
      <c r="AF482" s="6"/>
    </row>
    <row r="483" spans="2:32" ht="15.95" hidden="1" customHeight="1" x14ac:dyDescent="0.25">
      <c r="B483" s="59" t="s">
        <v>57</v>
      </c>
      <c r="C483" s="74"/>
      <c r="D483" s="74"/>
      <c r="E483" s="68"/>
      <c r="F483" s="62"/>
      <c r="G483" s="69"/>
      <c r="H483" s="70"/>
      <c r="I483" s="75">
        <f t="shared" si="20"/>
        <v>0</v>
      </c>
      <c r="J483" s="76"/>
      <c r="K483" s="68"/>
      <c r="L483" s="1" t="b">
        <f t="shared" si="19"/>
        <v>1</v>
      </c>
      <c r="T483" s="5"/>
      <c r="AF483" s="6"/>
    </row>
    <row r="484" spans="2:32" ht="15.95" hidden="1" customHeight="1" x14ac:dyDescent="0.25">
      <c r="B484" s="59" t="s">
        <v>57</v>
      </c>
      <c r="C484" s="74"/>
      <c r="D484" s="74"/>
      <c r="E484" s="68"/>
      <c r="F484" s="62"/>
      <c r="G484" s="69"/>
      <c r="H484" s="70"/>
      <c r="I484" s="75">
        <f t="shared" si="20"/>
        <v>0</v>
      </c>
      <c r="J484" s="76"/>
      <c r="K484" s="68"/>
      <c r="L484" s="1" t="b">
        <f t="shared" si="19"/>
        <v>1</v>
      </c>
      <c r="T484" s="5"/>
      <c r="AF484" s="6"/>
    </row>
    <row r="485" spans="2:32" ht="15.95" hidden="1" customHeight="1" x14ac:dyDescent="0.25">
      <c r="B485" s="59" t="s">
        <v>57</v>
      </c>
      <c r="C485" s="74"/>
      <c r="D485" s="74"/>
      <c r="E485" s="68"/>
      <c r="F485" s="62"/>
      <c r="G485" s="69"/>
      <c r="H485" s="70"/>
      <c r="I485" s="75">
        <f t="shared" si="20"/>
        <v>0</v>
      </c>
      <c r="J485" s="76"/>
      <c r="K485" s="68"/>
      <c r="L485" s="1" t="b">
        <f t="shared" si="19"/>
        <v>1</v>
      </c>
      <c r="T485" s="5"/>
      <c r="AF485" s="6"/>
    </row>
    <row r="486" spans="2:32" ht="15.95" hidden="1" customHeight="1" x14ac:dyDescent="0.25">
      <c r="B486" s="59" t="s">
        <v>57</v>
      </c>
      <c r="C486" s="74"/>
      <c r="D486" s="74"/>
      <c r="E486" s="68"/>
      <c r="F486" s="62"/>
      <c r="G486" s="69"/>
      <c r="H486" s="70"/>
      <c r="I486" s="75">
        <f t="shared" si="20"/>
        <v>0</v>
      </c>
      <c r="J486" s="76"/>
      <c r="K486" s="68"/>
      <c r="L486" s="1" t="b">
        <f t="shared" si="19"/>
        <v>1</v>
      </c>
      <c r="T486" s="5"/>
      <c r="AF486" s="6"/>
    </row>
    <row r="487" spans="2:32" ht="15.95" hidden="1" customHeight="1" x14ac:dyDescent="0.25">
      <c r="B487" s="59" t="s">
        <v>57</v>
      </c>
      <c r="C487" s="74"/>
      <c r="D487" s="74"/>
      <c r="E487" s="68"/>
      <c r="F487" s="62"/>
      <c r="G487" s="69"/>
      <c r="H487" s="70"/>
      <c r="I487" s="75">
        <f t="shared" si="20"/>
        <v>0</v>
      </c>
      <c r="J487" s="76"/>
      <c r="K487" s="68"/>
      <c r="L487" s="1" t="b">
        <f t="shared" si="19"/>
        <v>1</v>
      </c>
      <c r="T487" s="5"/>
      <c r="AF487" s="6"/>
    </row>
    <row r="488" spans="2:32" ht="15.95" hidden="1" customHeight="1" x14ac:dyDescent="0.25">
      <c r="B488" s="59" t="s">
        <v>57</v>
      </c>
      <c r="C488" s="74"/>
      <c r="D488" s="74"/>
      <c r="E488" s="68"/>
      <c r="F488" s="62"/>
      <c r="G488" s="69"/>
      <c r="H488" s="70"/>
      <c r="I488" s="75">
        <f t="shared" si="20"/>
        <v>0</v>
      </c>
      <c r="J488" s="76"/>
      <c r="K488" s="68"/>
      <c r="L488" s="1" t="b">
        <f t="shared" si="19"/>
        <v>1</v>
      </c>
      <c r="T488" s="5"/>
      <c r="AF488" s="6"/>
    </row>
    <row r="489" spans="2:32" ht="15.95" hidden="1" customHeight="1" x14ac:dyDescent="0.25">
      <c r="B489" s="59" t="s">
        <v>57</v>
      </c>
      <c r="C489" s="74"/>
      <c r="D489" s="74"/>
      <c r="E489" s="68"/>
      <c r="F489" s="62"/>
      <c r="G489" s="69"/>
      <c r="H489" s="70"/>
      <c r="I489" s="75">
        <f t="shared" si="20"/>
        <v>0</v>
      </c>
      <c r="J489" s="76"/>
      <c r="K489" s="68"/>
      <c r="L489" s="1" t="b">
        <f t="shared" si="19"/>
        <v>1</v>
      </c>
      <c r="T489" s="5"/>
      <c r="AF489" s="6"/>
    </row>
    <row r="490" spans="2:32" ht="15.95" hidden="1" customHeight="1" x14ac:dyDescent="0.25">
      <c r="B490" s="59" t="s">
        <v>57</v>
      </c>
      <c r="C490" s="74"/>
      <c r="D490" s="74"/>
      <c r="E490" s="68"/>
      <c r="F490" s="62"/>
      <c r="G490" s="69"/>
      <c r="H490" s="70"/>
      <c r="I490" s="75">
        <f t="shared" si="20"/>
        <v>0</v>
      </c>
      <c r="J490" s="76"/>
      <c r="K490" s="68"/>
      <c r="L490" s="1" t="b">
        <f t="shared" si="19"/>
        <v>1</v>
      </c>
      <c r="T490" s="5"/>
      <c r="AF490" s="6"/>
    </row>
    <row r="491" spans="2:32" ht="15.95" hidden="1" customHeight="1" x14ac:dyDescent="0.25">
      <c r="B491" s="59" t="s">
        <v>57</v>
      </c>
      <c r="C491" s="74"/>
      <c r="D491" s="74"/>
      <c r="E491" s="68"/>
      <c r="F491" s="62"/>
      <c r="G491" s="69"/>
      <c r="H491" s="70"/>
      <c r="I491" s="75">
        <f t="shared" si="20"/>
        <v>0</v>
      </c>
      <c r="J491" s="76"/>
      <c r="K491" s="68"/>
      <c r="L491" s="1" t="b">
        <f t="shared" si="19"/>
        <v>1</v>
      </c>
      <c r="T491" s="5"/>
      <c r="AF491" s="6"/>
    </row>
    <row r="492" spans="2:32" ht="15.95" hidden="1" customHeight="1" x14ac:dyDescent="0.25">
      <c r="B492" s="59" t="s">
        <v>57</v>
      </c>
      <c r="C492" s="74"/>
      <c r="D492" s="74"/>
      <c r="E492" s="68"/>
      <c r="F492" s="62"/>
      <c r="G492" s="69"/>
      <c r="H492" s="70"/>
      <c r="I492" s="75">
        <f t="shared" si="20"/>
        <v>0</v>
      </c>
      <c r="J492" s="76"/>
      <c r="K492" s="68"/>
      <c r="L492" s="1" t="b">
        <f t="shared" si="19"/>
        <v>1</v>
      </c>
      <c r="T492" s="5"/>
      <c r="AF492" s="6"/>
    </row>
    <row r="493" spans="2:32" ht="15.95" hidden="1" customHeight="1" x14ac:dyDescent="0.25">
      <c r="B493" s="59" t="s">
        <v>57</v>
      </c>
      <c r="C493" s="74"/>
      <c r="D493" s="74"/>
      <c r="E493" s="68"/>
      <c r="F493" s="62"/>
      <c r="G493" s="69"/>
      <c r="H493" s="70"/>
      <c r="I493" s="75">
        <f t="shared" si="20"/>
        <v>0</v>
      </c>
      <c r="J493" s="76"/>
      <c r="K493" s="68"/>
      <c r="L493" s="1" t="b">
        <f t="shared" si="19"/>
        <v>1</v>
      </c>
      <c r="T493" s="5"/>
      <c r="AF493" s="6"/>
    </row>
    <row r="494" spans="2:32" ht="15.95" hidden="1" customHeight="1" x14ac:dyDescent="0.25">
      <c r="B494" s="59" t="s">
        <v>57</v>
      </c>
      <c r="C494" s="74"/>
      <c r="D494" s="74"/>
      <c r="E494" s="68"/>
      <c r="F494" s="62"/>
      <c r="G494" s="69"/>
      <c r="H494" s="70"/>
      <c r="I494" s="75">
        <f t="shared" si="20"/>
        <v>0</v>
      </c>
      <c r="J494" s="76"/>
      <c r="K494" s="68"/>
      <c r="L494" s="1" t="b">
        <f t="shared" si="19"/>
        <v>1</v>
      </c>
      <c r="T494" s="5"/>
      <c r="AF494" s="6"/>
    </row>
    <row r="495" spans="2:32" ht="15.95" hidden="1" customHeight="1" x14ac:dyDescent="0.25">
      <c r="B495" s="59" t="s">
        <v>57</v>
      </c>
      <c r="C495" s="74"/>
      <c r="D495" s="74"/>
      <c r="E495" s="68"/>
      <c r="F495" s="62"/>
      <c r="G495" s="69"/>
      <c r="H495" s="70"/>
      <c r="I495" s="75">
        <f t="shared" si="20"/>
        <v>0</v>
      </c>
      <c r="J495" s="76"/>
      <c r="K495" s="68"/>
      <c r="L495" s="1" t="b">
        <f t="shared" si="19"/>
        <v>1</v>
      </c>
      <c r="T495" s="5"/>
      <c r="AF495" s="6"/>
    </row>
    <row r="496" spans="2:32" ht="15.95" hidden="1" customHeight="1" x14ac:dyDescent="0.25">
      <c r="B496" s="59" t="s">
        <v>57</v>
      </c>
      <c r="C496" s="74"/>
      <c r="D496" s="74"/>
      <c r="E496" s="68"/>
      <c r="F496" s="62"/>
      <c r="G496" s="69"/>
      <c r="H496" s="70"/>
      <c r="I496" s="75">
        <f t="shared" si="20"/>
        <v>0</v>
      </c>
      <c r="J496" s="76"/>
      <c r="K496" s="68"/>
      <c r="L496" s="1" t="b">
        <f t="shared" si="19"/>
        <v>1</v>
      </c>
      <c r="T496" s="5"/>
      <c r="AF496" s="6"/>
    </row>
    <row r="497" spans="2:32" ht="15.95" hidden="1" customHeight="1" x14ac:dyDescent="0.25">
      <c r="B497" s="59" t="s">
        <v>57</v>
      </c>
      <c r="C497" s="74"/>
      <c r="D497" s="74"/>
      <c r="E497" s="68"/>
      <c r="F497" s="62"/>
      <c r="G497" s="69"/>
      <c r="H497" s="70"/>
      <c r="I497" s="75">
        <f t="shared" si="20"/>
        <v>0</v>
      </c>
      <c r="J497" s="76"/>
      <c r="K497" s="68"/>
      <c r="L497" s="1" t="b">
        <f t="shared" si="19"/>
        <v>1</v>
      </c>
      <c r="T497" s="5"/>
      <c r="AF497" s="6"/>
    </row>
    <row r="498" spans="2:32" ht="15.95" hidden="1" customHeight="1" x14ac:dyDescent="0.25">
      <c r="B498" s="59" t="s">
        <v>57</v>
      </c>
      <c r="C498" s="74"/>
      <c r="D498" s="74"/>
      <c r="E498" s="68"/>
      <c r="F498" s="62"/>
      <c r="G498" s="69"/>
      <c r="H498" s="70"/>
      <c r="I498" s="75">
        <f t="shared" si="20"/>
        <v>0</v>
      </c>
      <c r="J498" s="76"/>
      <c r="K498" s="68"/>
      <c r="L498" s="1" t="b">
        <f t="shared" si="19"/>
        <v>1</v>
      </c>
      <c r="T498" s="5"/>
      <c r="AF498" s="6"/>
    </row>
    <row r="499" spans="2:32" ht="15.95" hidden="1" customHeight="1" x14ac:dyDescent="0.25">
      <c r="B499" s="59" t="s">
        <v>57</v>
      </c>
      <c r="C499" s="74"/>
      <c r="D499" s="74"/>
      <c r="E499" s="68"/>
      <c r="F499" s="62"/>
      <c r="G499" s="69"/>
      <c r="H499" s="70"/>
      <c r="I499" s="75">
        <f t="shared" si="20"/>
        <v>0</v>
      </c>
      <c r="J499" s="76"/>
      <c r="K499" s="68"/>
      <c r="L499" s="1" t="b">
        <f t="shared" si="19"/>
        <v>1</v>
      </c>
      <c r="T499" s="5"/>
      <c r="AF499" s="6"/>
    </row>
    <row r="500" spans="2:32" ht="15.95" hidden="1" customHeight="1" x14ac:dyDescent="0.25">
      <c r="B500" s="59" t="s">
        <v>57</v>
      </c>
      <c r="C500" s="74"/>
      <c r="D500" s="74"/>
      <c r="E500" s="68"/>
      <c r="F500" s="62"/>
      <c r="G500" s="69"/>
      <c r="H500" s="70"/>
      <c r="I500" s="75">
        <f t="shared" si="20"/>
        <v>0</v>
      </c>
      <c r="J500" s="76"/>
      <c r="K500" s="68"/>
      <c r="L500" s="1" t="b">
        <f t="shared" si="19"/>
        <v>1</v>
      </c>
      <c r="T500" s="5"/>
      <c r="AF500" s="6"/>
    </row>
    <row r="501" spans="2:32" ht="15.95" hidden="1" customHeight="1" x14ac:dyDescent="0.25">
      <c r="B501" s="59" t="s">
        <v>57</v>
      </c>
      <c r="C501" s="74"/>
      <c r="D501" s="74"/>
      <c r="E501" s="68"/>
      <c r="F501" s="62"/>
      <c r="G501" s="69"/>
      <c r="H501" s="70"/>
      <c r="I501" s="75">
        <f t="shared" si="20"/>
        <v>0</v>
      </c>
      <c r="J501" s="76"/>
      <c r="K501" s="68"/>
      <c r="L501" s="1" t="b">
        <f t="shared" si="19"/>
        <v>1</v>
      </c>
      <c r="T501" s="5"/>
      <c r="AF501" s="6"/>
    </row>
    <row r="502" spans="2:32" ht="15.95" hidden="1" customHeight="1" x14ac:dyDescent="0.25">
      <c r="B502" s="59" t="s">
        <v>57</v>
      </c>
      <c r="C502" s="74"/>
      <c r="D502" s="74"/>
      <c r="E502" s="68"/>
      <c r="F502" s="62"/>
      <c r="G502" s="69"/>
      <c r="H502" s="70"/>
      <c r="I502" s="75">
        <f t="shared" si="20"/>
        <v>0</v>
      </c>
      <c r="J502" s="76"/>
      <c r="K502" s="68"/>
      <c r="L502" s="1" t="b">
        <f t="shared" si="19"/>
        <v>1</v>
      </c>
      <c r="T502" s="5"/>
      <c r="AF502" s="6"/>
    </row>
    <row r="503" spans="2:32" ht="15.95" hidden="1" customHeight="1" x14ac:dyDescent="0.25">
      <c r="B503" s="59" t="s">
        <v>57</v>
      </c>
      <c r="C503" s="74"/>
      <c r="D503" s="74"/>
      <c r="E503" s="68"/>
      <c r="F503" s="62"/>
      <c r="G503" s="69"/>
      <c r="H503" s="70"/>
      <c r="I503" s="75">
        <f t="shared" si="20"/>
        <v>0</v>
      </c>
      <c r="J503" s="76"/>
      <c r="K503" s="68"/>
      <c r="L503" s="1" t="b">
        <f t="shared" si="19"/>
        <v>1</v>
      </c>
      <c r="T503" s="5"/>
      <c r="AF503" s="6"/>
    </row>
    <row r="504" spans="2:32" ht="15.95" hidden="1" customHeight="1" x14ac:dyDescent="0.25">
      <c r="B504" s="59" t="s">
        <v>57</v>
      </c>
      <c r="C504" s="74"/>
      <c r="D504" s="74"/>
      <c r="E504" s="68"/>
      <c r="F504" s="62"/>
      <c r="G504" s="69"/>
      <c r="H504" s="70"/>
      <c r="I504" s="75">
        <f t="shared" si="20"/>
        <v>0</v>
      </c>
      <c r="J504" s="76"/>
      <c r="K504" s="68"/>
      <c r="L504" s="1" t="b">
        <f t="shared" si="19"/>
        <v>1</v>
      </c>
      <c r="T504" s="5"/>
      <c r="AF504" s="6"/>
    </row>
    <row r="505" spans="2:32" ht="15.95" customHeight="1" x14ac:dyDescent="0.25">
      <c r="B505" s="59" t="s">
        <v>60</v>
      </c>
      <c r="C505" s="74"/>
      <c r="D505" s="74"/>
      <c r="E505" s="68"/>
      <c r="F505" s="62"/>
      <c r="G505" s="69"/>
      <c r="H505" s="70"/>
      <c r="I505" s="75">
        <f t="shared" si="20"/>
        <v>0</v>
      </c>
      <c r="J505" s="76"/>
      <c r="K505" s="68"/>
      <c r="L505" s="1" t="b">
        <f t="shared" si="19"/>
        <v>1</v>
      </c>
      <c r="T505" s="5"/>
      <c r="AF505" s="6"/>
    </row>
    <row r="506" spans="2:32" ht="15.95" hidden="1" customHeight="1" x14ac:dyDescent="0.25">
      <c r="B506" s="59" t="s">
        <v>60</v>
      </c>
      <c r="C506" s="74"/>
      <c r="D506" s="74"/>
      <c r="E506" s="68"/>
      <c r="F506" s="62"/>
      <c r="G506" s="69"/>
      <c r="H506" s="70"/>
      <c r="I506" s="75">
        <f t="shared" si="20"/>
        <v>0</v>
      </c>
      <c r="J506" s="76"/>
      <c r="K506" s="68"/>
      <c r="L506" s="1" t="b">
        <f t="shared" si="19"/>
        <v>1</v>
      </c>
      <c r="T506" s="5"/>
      <c r="AF506" s="6"/>
    </row>
    <row r="507" spans="2:32" ht="15.95" hidden="1" customHeight="1" x14ac:dyDescent="0.25">
      <c r="B507" s="59" t="s">
        <v>60</v>
      </c>
      <c r="C507" s="74"/>
      <c r="D507" s="74"/>
      <c r="E507" s="68"/>
      <c r="F507" s="62"/>
      <c r="G507" s="69"/>
      <c r="H507" s="70"/>
      <c r="I507" s="75">
        <f t="shared" si="20"/>
        <v>0</v>
      </c>
      <c r="J507" s="76"/>
      <c r="K507" s="68"/>
      <c r="L507" s="1" t="b">
        <f t="shared" si="19"/>
        <v>1</v>
      </c>
      <c r="T507" s="5"/>
      <c r="AF507" s="6"/>
    </row>
    <row r="508" spans="2:32" ht="15.95" hidden="1" customHeight="1" x14ac:dyDescent="0.25">
      <c r="B508" s="59" t="s">
        <v>60</v>
      </c>
      <c r="C508" s="74"/>
      <c r="D508" s="74"/>
      <c r="E508" s="68"/>
      <c r="F508" s="62"/>
      <c r="G508" s="69"/>
      <c r="H508" s="70"/>
      <c r="I508" s="75">
        <f t="shared" si="20"/>
        <v>0</v>
      </c>
      <c r="J508" s="76"/>
      <c r="K508" s="68"/>
      <c r="L508" s="1" t="b">
        <f t="shared" si="19"/>
        <v>1</v>
      </c>
      <c r="T508" s="5"/>
      <c r="AF508" s="6"/>
    </row>
    <row r="509" spans="2:32" ht="15.95" hidden="1" customHeight="1" x14ac:dyDescent="0.25">
      <c r="B509" s="59" t="s">
        <v>60</v>
      </c>
      <c r="C509" s="74"/>
      <c r="D509" s="74"/>
      <c r="E509" s="68"/>
      <c r="F509" s="62"/>
      <c r="G509" s="69"/>
      <c r="H509" s="70"/>
      <c r="I509" s="75">
        <f t="shared" si="20"/>
        <v>0</v>
      </c>
      <c r="J509" s="76"/>
      <c r="K509" s="68"/>
      <c r="L509" s="1" t="b">
        <f t="shared" si="19"/>
        <v>1</v>
      </c>
      <c r="T509" s="5"/>
      <c r="AF509" s="6"/>
    </row>
    <row r="510" spans="2:32" ht="15.95" hidden="1" customHeight="1" x14ac:dyDescent="0.25">
      <c r="B510" s="59" t="s">
        <v>60</v>
      </c>
      <c r="C510" s="74"/>
      <c r="D510" s="74"/>
      <c r="E510" s="68"/>
      <c r="F510" s="62"/>
      <c r="G510" s="69"/>
      <c r="H510" s="70"/>
      <c r="I510" s="75">
        <f t="shared" si="20"/>
        <v>0</v>
      </c>
      <c r="J510" s="76"/>
      <c r="K510" s="68"/>
      <c r="L510" s="1" t="b">
        <f t="shared" si="19"/>
        <v>1</v>
      </c>
      <c r="T510" s="5"/>
      <c r="AF510" s="6"/>
    </row>
    <row r="511" spans="2:32" ht="15.95" hidden="1" customHeight="1" x14ac:dyDescent="0.25">
      <c r="B511" s="59" t="s">
        <v>60</v>
      </c>
      <c r="C511" s="74"/>
      <c r="D511" s="74"/>
      <c r="E511" s="68"/>
      <c r="F511" s="62"/>
      <c r="G511" s="69"/>
      <c r="H511" s="70"/>
      <c r="I511" s="75">
        <f t="shared" si="20"/>
        <v>0</v>
      </c>
      <c r="J511" s="76"/>
      <c r="K511" s="68"/>
      <c r="L511" s="1" t="b">
        <f t="shared" si="19"/>
        <v>1</v>
      </c>
      <c r="T511" s="5"/>
      <c r="AF511" s="6"/>
    </row>
    <row r="512" spans="2:32" ht="15.95" hidden="1" customHeight="1" x14ac:dyDescent="0.25">
      <c r="B512" s="59" t="s">
        <v>60</v>
      </c>
      <c r="C512" s="74"/>
      <c r="D512" s="74"/>
      <c r="E512" s="68"/>
      <c r="F512" s="62"/>
      <c r="G512" s="69"/>
      <c r="H512" s="70"/>
      <c r="I512" s="75">
        <f t="shared" si="20"/>
        <v>0</v>
      </c>
      <c r="J512" s="76"/>
      <c r="K512" s="68"/>
      <c r="L512" s="1" t="b">
        <f t="shared" si="19"/>
        <v>1</v>
      </c>
      <c r="T512" s="5"/>
      <c r="AF512" s="6"/>
    </row>
    <row r="513" spans="2:32" ht="15.95" hidden="1" customHeight="1" x14ac:dyDescent="0.25">
      <c r="B513" s="59" t="s">
        <v>60</v>
      </c>
      <c r="C513" s="74"/>
      <c r="D513" s="74"/>
      <c r="E513" s="68"/>
      <c r="F513" s="62"/>
      <c r="G513" s="69"/>
      <c r="H513" s="70"/>
      <c r="I513" s="75">
        <f t="shared" si="20"/>
        <v>0</v>
      </c>
      <c r="J513" s="76"/>
      <c r="K513" s="68"/>
      <c r="L513" s="1" t="b">
        <f t="shared" si="19"/>
        <v>1</v>
      </c>
      <c r="T513" s="5"/>
      <c r="AF513" s="6"/>
    </row>
    <row r="514" spans="2:32" ht="15.95" hidden="1" customHeight="1" x14ac:dyDescent="0.25">
      <c r="B514" s="59" t="s">
        <v>60</v>
      </c>
      <c r="C514" s="74"/>
      <c r="D514" s="74"/>
      <c r="E514" s="68"/>
      <c r="F514" s="62"/>
      <c r="G514" s="69"/>
      <c r="H514" s="70"/>
      <c r="I514" s="75">
        <f t="shared" si="20"/>
        <v>0</v>
      </c>
      <c r="J514" s="76"/>
      <c r="K514" s="68"/>
      <c r="L514" s="1" t="b">
        <f t="shared" si="19"/>
        <v>1</v>
      </c>
      <c r="T514" s="5"/>
      <c r="AF514" s="6"/>
    </row>
    <row r="515" spans="2:32" ht="15.95" hidden="1" customHeight="1" x14ac:dyDescent="0.25">
      <c r="B515" s="59" t="s">
        <v>60</v>
      </c>
      <c r="C515" s="74"/>
      <c r="D515" s="74"/>
      <c r="E515" s="68"/>
      <c r="F515" s="62"/>
      <c r="G515" s="69"/>
      <c r="H515" s="70"/>
      <c r="I515" s="75">
        <f t="shared" si="20"/>
        <v>0</v>
      </c>
      <c r="J515" s="76"/>
      <c r="K515" s="68"/>
      <c r="L515" s="1" t="b">
        <f t="shared" si="19"/>
        <v>1</v>
      </c>
      <c r="T515" s="5"/>
      <c r="AF515" s="6"/>
    </row>
    <row r="516" spans="2:32" ht="15.95" hidden="1" customHeight="1" x14ac:dyDescent="0.25">
      <c r="B516" s="59" t="s">
        <v>60</v>
      </c>
      <c r="C516" s="74"/>
      <c r="D516" s="74"/>
      <c r="E516" s="68"/>
      <c r="F516" s="62"/>
      <c r="G516" s="69"/>
      <c r="H516" s="70"/>
      <c r="I516" s="75">
        <f t="shared" si="20"/>
        <v>0</v>
      </c>
      <c r="J516" s="76"/>
      <c r="K516" s="68"/>
      <c r="L516" s="1" t="b">
        <f t="shared" si="19"/>
        <v>1</v>
      </c>
      <c r="T516" s="5"/>
      <c r="AF516" s="6"/>
    </row>
    <row r="517" spans="2:32" ht="15.95" hidden="1" customHeight="1" x14ac:dyDescent="0.25">
      <c r="B517" s="59" t="s">
        <v>60</v>
      </c>
      <c r="C517" s="74"/>
      <c r="D517" s="74"/>
      <c r="E517" s="68"/>
      <c r="F517" s="62"/>
      <c r="G517" s="69"/>
      <c r="H517" s="70"/>
      <c r="I517" s="75">
        <f t="shared" si="20"/>
        <v>0</v>
      </c>
      <c r="J517" s="76"/>
      <c r="K517" s="68"/>
      <c r="L517" s="1" t="b">
        <f t="shared" si="19"/>
        <v>1</v>
      </c>
      <c r="T517" s="5"/>
      <c r="AF517" s="6"/>
    </row>
    <row r="518" spans="2:32" ht="15.95" hidden="1" customHeight="1" x14ac:dyDescent="0.25">
      <c r="B518" s="59" t="s">
        <v>60</v>
      </c>
      <c r="C518" s="74"/>
      <c r="D518" s="74"/>
      <c r="E518" s="68"/>
      <c r="F518" s="62"/>
      <c r="G518" s="69"/>
      <c r="H518" s="70"/>
      <c r="I518" s="75">
        <f t="shared" si="20"/>
        <v>0</v>
      </c>
      <c r="J518" s="76"/>
      <c r="K518" s="68"/>
      <c r="L518" s="1" t="b">
        <f t="shared" si="19"/>
        <v>1</v>
      </c>
      <c r="T518" s="5"/>
      <c r="AF518" s="6"/>
    </row>
    <row r="519" spans="2:32" ht="15.95" hidden="1" customHeight="1" x14ac:dyDescent="0.25">
      <c r="B519" s="59" t="s">
        <v>60</v>
      </c>
      <c r="C519" s="74"/>
      <c r="D519" s="74"/>
      <c r="E519" s="68"/>
      <c r="F519" s="62"/>
      <c r="G519" s="69"/>
      <c r="H519" s="70"/>
      <c r="I519" s="75">
        <f t="shared" si="20"/>
        <v>0</v>
      </c>
      <c r="J519" s="76"/>
      <c r="K519" s="68"/>
      <c r="L519" s="1" t="b">
        <f t="shared" si="19"/>
        <v>1</v>
      </c>
      <c r="T519" s="5"/>
      <c r="AF519" s="6"/>
    </row>
    <row r="520" spans="2:32" ht="15.95" hidden="1" customHeight="1" x14ac:dyDescent="0.25">
      <c r="B520" s="59" t="s">
        <v>60</v>
      </c>
      <c r="C520" s="74"/>
      <c r="D520" s="74"/>
      <c r="E520" s="68"/>
      <c r="F520" s="62"/>
      <c r="G520" s="69"/>
      <c r="H520" s="70"/>
      <c r="I520" s="75">
        <f t="shared" si="20"/>
        <v>0</v>
      </c>
      <c r="J520" s="76"/>
      <c r="K520" s="68"/>
      <c r="L520" s="1" t="b">
        <f t="shared" si="19"/>
        <v>1</v>
      </c>
      <c r="T520" s="5"/>
      <c r="AF520" s="6"/>
    </row>
    <row r="521" spans="2:32" ht="15.95" hidden="1" customHeight="1" x14ac:dyDescent="0.25">
      <c r="B521" s="59" t="s">
        <v>60</v>
      </c>
      <c r="C521" s="74"/>
      <c r="D521" s="74"/>
      <c r="E521" s="68"/>
      <c r="F521" s="62"/>
      <c r="G521" s="69"/>
      <c r="H521" s="70"/>
      <c r="I521" s="75">
        <f t="shared" si="20"/>
        <v>0</v>
      </c>
      <c r="J521" s="76"/>
      <c r="K521" s="68"/>
      <c r="L521" s="1" t="b">
        <f t="shared" si="19"/>
        <v>1</v>
      </c>
      <c r="T521" s="5"/>
      <c r="AF521" s="6"/>
    </row>
    <row r="522" spans="2:32" ht="15.95" hidden="1" customHeight="1" x14ac:dyDescent="0.25">
      <c r="B522" s="59" t="s">
        <v>60</v>
      </c>
      <c r="C522" s="74"/>
      <c r="D522" s="74"/>
      <c r="E522" s="68"/>
      <c r="F522" s="62"/>
      <c r="G522" s="69"/>
      <c r="H522" s="70"/>
      <c r="I522" s="75">
        <f t="shared" si="20"/>
        <v>0</v>
      </c>
      <c r="J522" s="76"/>
      <c r="K522" s="68"/>
      <c r="L522" s="1" t="b">
        <f t="shared" si="19"/>
        <v>1</v>
      </c>
      <c r="T522" s="5"/>
      <c r="AF522" s="6"/>
    </row>
    <row r="523" spans="2:32" ht="15.95" hidden="1" customHeight="1" x14ac:dyDescent="0.25">
      <c r="B523" s="59" t="s">
        <v>60</v>
      </c>
      <c r="C523" s="74"/>
      <c r="D523" s="74"/>
      <c r="E523" s="68"/>
      <c r="F523" s="62"/>
      <c r="G523" s="69"/>
      <c r="H523" s="70"/>
      <c r="I523" s="75">
        <f t="shared" si="20"/>
        <v>0</v>
      </c>
      <c r="J523" s="76"/>
      <c r="K523" s="68"/>
      <c r="L523" s="1" t="b">
        <f t="shared" si="19"/>
        <v>1</v>
      </c>
      <c r="T523" s="5"/>
      <c r="AF523" s="6"/>
    </row>
    <row r="524" spans="2:32" ht="15.95" hidden="1" customHeight="1" x14ac:dyDescent="0.25">
      <c r="B524" s="59" t="s">
        <v>60</v>
      </c>
      <c r="C524" s="74"/>
      <c r="D524" s="74"/>
      <c r="E524" s="68"/>
      <c r="F524" s="62"/>
      <c r="G524" s="69"/>
      <c r="H524" s="70"/>
      <c r="I524" s="75">
        <f t="shared" si="20"/>
        <v>0</v>
      </c>
      <c r="J524" s="76"/>
      <c r="K524" s="68"/>
      <c r="L524" s="1" t="b">
        <f t="shared" si="19"/>
        <v>1</v>
      </c>
      <c r="T524" s="5"/>
      <c r="AF524" s="6"/>
    </row>
    <row r="525" spans="2:32" ht="15.95" hidden="1" customHeight="1" x14ac:dyDescent="0.25">
      <c r="B525" s="59" t="s">
        <v>60</v>
      </c>
      <c r="C525" s="74"/>
      <c r="D525" s="74"/>
      <c r="E525" s="68"/>
      <c r="F525" s="62"/>
      <c r="G525" s="69"/>
      <c r="H525" s="70"/>
      <c r="I525" s="75">
        <f t="shared" si="20"/>
        <v>0</v>
      </c>
      <c r="J525" s="76"/>
      <c r="K525" s="68"/>
      <c r="L525" s="1" t="b">
        <f t="shared" ref="L525:L588" si="21">IF(E524=G524,TRUE,IF(G524="kg",(IF(E524="g",TRUE,IF(E524="ml",IF(G524="litre",TRUE,"Inconsistant Units"),"Inconsistant Units"))),IF(E524="ml",IF(G524="litre",TRUE,"Inconsistant Units"),"Inconsistant Units")))</f>
        <v>1</v>
      </c>
      <c r="T525" s="5"/>
      <c r="AF525" s="6"/>
    </row>
    <row r="526" spans="2:32" ht="15.95" hidden="1" customHeight="1" x14ac:dyDescent="0.25">
      <c r="B526" s="59" t="s">
        <v>60</v>
      </c>
      <c r="C526" s="74"/>
      <c r="D526" s="74"/>
      <c r="E526" s="68"/>
      <c r="F526" s="62"/>
      <c r="G526" s="69"/>
      <c r="H526" s="70"/>
      <c r="I526" s="75">
        <f t="shared" ref="I526:I589" si="22">IF(IF(ISBLANK(F526),H526,H526/F526)&gt;0.005,(IF(ISBLANK(F526),H526,H526/F526)),ROUNDUP(IF(ISBLANK(F526),H526,H526/F526),2))</f>
        <v>0</v>
      </c>
      <c r="J526" s="76"/>
      <c r="K526" s="68"/>
      <c r="L526" s="1" t="b">
        <f t="shared" si="21"/>
        <v>1</v>
      </c>
      <c r="T526" s="5"/>
      <c r="AF526" s="6"/>
    </row>
    <row r="527" spans="2:32" ht="15.95" hidden="1" customHeight="1" x14ac:dyDescent="0.25">
      <c r="B527" s="59" t="s">
        <v>60</v>
      </c>
      <c r="C527" s="74"/>
      <c r="D527" s="74"/>
      <c r="E527" s="68"/>
      <c r="F527" s="62"/>
      <c r="G527" s="69"/>
      <c r="H527" s="70"/>
      <c r="I527" s="75">
        <f t="shared" si="22"/>
        <v>0</v>
      </c>
      <c r="J527" s="76"/>
      <c r="K527" s="68"/>
      <c r="L527" s="1" t="b">
        <f t="shared" si="21"/>
        <v>1</v>
      </c>
      <c r="T527" s="5"/>
      <c r="AF527" s="6"/>
    </row>
    <row r="528" spans="2:32" ht="15.95" hidden="1" customHeight="1" x14ac:dyDescent="0.25">
      <c r="B528" s="59" t="s">
        <v>60</v>
      </c>
      <c r="C528" s="74"/>
      <c r="D528" s="74"/>
      <c r="E528" s="68"/>
      <c r="F528" s="62"/>
      <c r="G528" s="69"/>
      <c r="H528" s="70"/>
      <c r="I528" s="75">
        <f t="shared" si="22"/>
        <v>0</v>
      </c>
      <c r="J528" s="76"/>
      <c r="K528" s="68"/>
      <c r="L528" s="1" t="b">
        <f t="shared" si="21"/>
        <v>1</v>
      </c>
      <c r="T528" s="5"/>
      <c r="AF528" s="6"/>
    </row>
    <row r="529" spans="2:32" ht="15.95" hidden="1" customHeight="1" x14ac:dyDescent="0.25">
      <c r="B529" s="59" t="s">
        <v>60</v>
      </c>
      <c r="C529" s="74"/>
      <c r="D529" s="74"/>
      <c r="E529" s="68"/>
      <c r="F529" s="62"/>
      <c r="G529" s="69"/>
      <c r="H529" s="70"/>
      <c r="I529" s="75">
        <f t="shared" si="22"/>
        <v>0</v>
      </c>
      <c r="J529" s="76"/>
      <c r="K529" s="68"/>
      <c r="L529" s="1" t="b">
        <f t="shared" si="21"/>
        <v>1</v>
      </c>
      <c r="T529" s="5"/>
      <c r="AF529" s="6"/>
    </row>
    <row r="530" spans="2:32" ht="15.95" hidden="1" customHeight="1" x14ac:dyDescent="0.25">
      <c r="B530" s="59" t="s">
        <v>60</v>
      </c>
      <c r="C530" s="74"/>
      <c r="D530" s="74"/>
      <c r="E530" s="68"/>
      <c r="F530" s="62"/>
      <c r="G530" s="69"/>
      <c r="H530" s="70"/>
      <c r="I530" s="75">
        <f t="shared" si="22"/>
        <v>0</v>
      </c>
      <c r="J530" s="76"/>
      <c r="K530" s="68"/>
      <c r="L530" s="1" t="b">
        <f t="shared" si="21"/>
        <v>1</v>
      </c>
      <c r="T530" s="5"/>
      <c r="AF530" s="6"/>
    </row>
    <row r="531" spans="2:32" ht="15.95" hidden="1" customHeight="1" x14ac:dyDescent="0.25">
      <c r="B531" s="59" t="s">
        <v>60</v>
      </c>
      <c r="C531" s="74"/>
      <c r="D531" s="74"/>
      <c r="E531" s="68"/>
      <c r="F531" s="62"/>
      <c r="G531" s="69"/>
      <c r="H531" s="70"/>
      <c r="I531" s="75">
        <f t="shared" si="22"/>
        <v>0</v>
      </c>
      <c r="J531" s="76"/>
      <c r="K531" s="68"/>
      <c r="L531" s="1" t="b">
        <f t="shared" si="21"/>
        <v>1</v>
      </c>
      <c r="T531" s="5"/>
      <c r="AF531" s="6"/>
    </row>
    <row r="532" spans="2:32" ht="15.95" hidden="1" customHeight="1" x14ac:dyDescent="0.25">
      <c r="B532" s="59" t="s">
        <v>60</v>
      </c>
      <c r="C532" s="74"/>
      <c r="D532" s="74"/>
      <c r="E532" s="68"/>
      <c r="F532" s="62"/>
      <c r="G532" s="69"/>
      <c r="H532" s="70"/>
      <c r="I532" s="75">
        <f t="shared" si="22"/>
        <v>0</v>
      </c>
      <c r="J532" s="76"/>
      <c r="K532" s="68"/>
      <c r="L532" s="1" t="b">
        <f t="shared" si="21"/>
        <v>1</v>
      </c>
      <c r="T532" s="5"/>
      <c r="AF532" s="6"/>
    </row>
    <row r="533" spans="2:32" ht="15.95" hidden="1" customHeight="1" x14ac:dyDescent="0.25">
      <c r="B533" s="59" t="s">
        <v>60</v>
      </c>
      <c r="C533" s="74"/>
      <c r="D533" s="74"/>
      <c r="E533" s="68"/>
      <c r="F533" s="62"/>
      <c r="G533" s="69"/>
      <c r="H533" s="70"/>
      <c r="I533" s="75">
        <f t="shared" si="22"/>
        <v>0</v>
      </c>
      <c r="J533" s="76"/>
      <c r="K533" s="68"/>
      <c r="L533" s="1" t="b">
        <f t="shared" si="21"/>
        <v>1</v>
      </c>
      <c r="T533" s="5"/>
      <c r="AF533" s="6"/>
    </row>
    <row r="534" spans="2:32" ht="15.95" hidden="1" customHeight="1" x14ac:dyDescent="0.25">
      <c r="B534" s="59" t="s">
        <v>60</v>
      </c>
      <c r="C534" s="74"/>
      <c r="D534" s="74"/>
      <c r="E534" s="68"/>
      <c r="F534" s="62"/>
      <c r="G534" s="69"/>
      <c r="H534" s="70"/>
      <c r="I534" s="75">
        <f t="shared" si="22"/>
        <v>0</v>
      </c>
      <c r="J534" s="76"/>
      <c r="K534" s="68"/>
      <c r="L534" s="1" t="b">
        <f t="shared" si="21"/>
        <v>1</v>
      </c>
      <c r="T534" s="5"/>
      <c r="AF534" s="6"/>
    </row>
    <row r="535" spans="2:32" ht="15.95" hidden="1" customHeight="1" x14ac:dyDescent="0.25">
      <c r="B535" s="59" t="s">
        <v>60</v>
      </c>
      <c r="C535" s="74"/>
      <c r="D535" s="74"/>
      <c r="E535" s="68"/>
      <c r="F535" s="62"/>
      <c r="G535" s="69"/>
      <c r="H535" s="70"/>
      <c r="I535" s="75">
        <f t="shared" si="22"/>
        <v>0</v>
      </c>
      <c r="J535" s="76"/>
      <c r="K535" s="68"/>
      <c r="L535" s="1" t="b">
        <f t="shared" si="21"/>
        <v>1</v>
      </c>
      <c r="T535" s="5"/>
      <c r="AF535" s="6"/>
    </row>
    <row r="536" spans="2:32" ht="15.95" hidden="1" customHeight="1" x14ac:dyDescent="0.25">
      <c r="B536" s="59" t="s">
        <v>60</v>
      </c>
      <c r="C536" s="74"/>
      <c r="D536" s="74"/>
      <c r="E536" s="68"/>
      <c r="F536" s="62"/>
      <c r="G536" s="69"/>
      <c r="H536" s="70"/>
      <c r="I536" s="75">
        <f t="shared" si="22"/>
        <v>0</v>
      </c>
      <c r="J536" s="76"/>
      <c r="K536" s="68"/>
      <c r="L536" s="1" t="b">
        <f t="shared" si="21"/>
        <v>1</v>
      </c>
      <c r="T536" s="5"/>
      <c r="AF536" s="6"/>
    </row>
    <row r="537" spans="2:32" ht="15.95" customHeight="1" x14ac:dyDescent="0.25">
      <c r="B537" s="59" t="s">
        <v>64</v>
      </c>
      <c r="C537" s="67" t="s">
        <v>101</v>
      </c>
      <c r="D537" s="77" t="s">
        <v>166</v>
      </c>
      <c r="E537" s="68" t="s">
        <v>36</v>
      </c>
      <c r="F537" s="62">
        <v>1</v>
      </c>
      <c r="G537" s="69" t="s">
        <v>40</v>
      </c>
      <c r="H537" s="70">
        <v>2.19</v>
      </c>
      <c r="I537" s="71">
        <f t="shared" si="22"/>
        <v>2.19</v>
      </c>
      <c r="J537" s="72"/>
      <c r="K537" s="73"/>
      <c r="L537" s="1" t="b">
        <f t="shared" si="21"/>
        <v>1</v>
      </c>
      <c r="T537" s="5"/>
      <c r="AF537" s="6"/>
    </row>
    <row r="538" spans="2:32" ht="15.95" customHeight="1" x14ac:dyDescent="0.25">
      <c r="B538" s="59" t="s">
        <v>64</v>
      </c>
      <c r="C538" s="67" t="s">
        <v>101</v>
      </c>
      <c r="D538" s="77" t="s">
        <v>167</v>
      </c>
      <c r="E538" s="68" t="s">
        <v>50</v>
      </c>
      <c r="F538" s="62">
        <v>1</v>
      </c>
      <c r="G538" s="69" t="s">
        <v>54</v>
      </c>
      <c r="H538" s="70">
        <v>1.95</v>
      </c>
      <c r="I538" s="71">
        <f t="shared" si="22"/>
        <v>1.95</v>
      </c>
      <c r="J538" s="72"/>
      <c r="K538" s="73"/>
      <c r="L538" s="1" t="b">
        <f t="shared" si="21"/>
        <v>1</v>
      </c>
      <c r="T538" s="5"/>
      <c r="AF538" s="6"/>
    </row>
    <row r="539" spans="2:32" ht="15.95" customHeight="1" x14ac:dyDescent="0.25">
      <c r="B539" s="59" t="s">
        <v>64</v>
      </c>
      <c r="C539" s="67" t="s">
        <v>101</v>
      </c>
      <c r="D539" s="60" t="s">
        <v>325</v>
      </c>
      <c r="E539" s="68" t="s">
        <v>50</v>
      </c>
      <c r="F539" s="62">
        <v>1</v>
      </c>
      <c r="G539" s="69" t="s">
        <v>54</v>
      </c>
      <c r="H539" s="70">
        <v>3.3</v>
      </c>
      <c r="I539" s="71">
        <f t="shared" si="22"/>
        <v>3.3</v>
      </c>
      <c r="J539" s="72"/>
      <c r="K539" s="73"/>
      <c r="L539" s="1" t="b">
        <f t="shared" si="21"/>
        <v>1</v>
      </c>
      <c r="T539" s="5"/>
      <c r="AF539" s="6"/>
    </row>
    <row r="540" spans="2:32" ht="15.95" customHeight="1" x14ac:dyDescent="0.25">
      <c r="B540" s="59" t="s">
        <v>64</v>
      </c>
      <c r="C540" s="74"/>
      <c r="D540" s="74"/>
      <c r="E540" s="68"/>
      <c r="F540" s="62"/>
      <c r="G540" s="69"/>
      <c r="H540" s="70"/>
      <c r="I540" s="75">
        <f t="shared" si="22"/>
        <v>0</v>
      </c>
      <c r="J540" s="76"/>
      <c r="K540" s="68"/>
      <c r="L540" s="1" t="b">
        <f t="shared" si="21"/>
        <v>1</v>
      </c>
      <c r="T540" s="5"/>
      <c r="AF540" s="6"/>
    </row>
    <row r="541" spans="2:32" ht="15.95" hidden="1" customHeight="1" x14ac:dyDescent="0.25">
      <c r="B541" s="59" t="s">
        <v>64</v>
      </c>
      <c r="C541" s="74"/>
      <c r="D541" s="74"/>
      <c r="E541" s="68"/>
      <c r="F541" s="62"/>
      <c r="G541" s="69"/>
      <c r="H541" s="70"/>
      <c r="I541" s="75">
        <f t="shared" si="22"/>
        <v>0</v>
      </c>
      <c r="J541" s="76"/>
      <c r="K541" s="68"/>
      <c r="L541" s="1" t="b">
        <f t="shared" si="21"/>
        <v>1</v>
      </c>
      <c r="T541" s="5"/>
      <c r="AF541" s="6"/>
    </row>
    <row r="542" spans="2:32" ht="15.95" hidden="1" customHeight="1" x14ac:dyDescent="0.25">
      <c r="B542" s="59" t="s">
        <v>64</v>
      </c>
      <c r="C542" s="74"/>
      <c r="D542" s="74"/>
      <c r="E542" s="68"/>
      <c r="F542" s="62"/>
      <c r="G542" s="69"/>
      <c r="H542" s="70"/>
      <c r="I542" s="75">
        <f t="shared" si="22"/>
        <v>0</v>
      </c>
      <c r="J542" s="76"/>
      <c r="K542" s="68"/>
      <c r="L542" s="1" t="b">
        <f t="shared" si="21"/>
        <v>1</v>
      </c>
      <c r="T542" s="5"/>
      <c r="AF542" s="6"/>
    </row>
    <row r="543" spans="2:32" ht="15.95" hidden="1" customHeight="1" x14ac:dyDescent="0.25">
      <c r="B543" s="59" t="s">
        <v>64</v>
      </c>
      <c r="C543" s="74"/>
      <c r="D543" s="74"/>
      <c r="E543" s="68"/>
      <c r="F543" s="62"/>
      <c r="G543" s="69"/>
      <c r="H543" s="70"/>
      <c r="I543" s="75">
        <f t="shared" si="22"/>
        <v>0</v>
      </c>
      <c r="J543" s="76"/>
      <c r="K543" s="68"/>
      <c r="L543" s="1" t="b">
        <f t="shared" si="21"/>
        <v>1</v>
      </c>
      <c r="T543" s="5"/>
      <c r="AF543" s="6"/>
    </row>
    <row r="544" spans="2:32" ht="15.95" hidden="1" customHeight="1" x14ac:dyDescent="0.25">
      <c r="B544" s="59" t="s">
        <v>64</v>
      </c>
      <c r="C544" s="74"/>
      <c r="D544" s="74"/>
      <c r="E544" s="68"/>
      <c r="F544" s="62"/>
      <c r="G544" s="69"/>
      <c r="H544" s="70"/>
      <c r="I544" s="75">
        <f t="shared" si="22"/>
        <v>0</v>
      </c>
      <c r="J544" s="76"/>
      <c r="K544" s="68"/>
      <c r="L544" s="1" t="b">
        <f t="shared" si="21"/>
        <v>1</v>
      </c>
      <c r="T544" s="5"/>
      <c r="AF544" s="6"/>
    </row>
    <row r="545" spans="2:32" ht="15.95" hidden="1" customHeight="1" x14ac:dyDescent="0.25">
      <c r="B545" s="59" t="s">
        <v>64</v>
      </c>
      <c r="C545" s="74"/>
      <c r="D545" s="74"/>
      <c r="E545" s="68"/>
      <c r="F545" s="62"/>
      <c r="G545" s="69"/>
      <c r="H545" s="70"/>
      <c r="I545" s="75">
        <f t="shared" si="22"/>
        <v>0</v>
      </c>
      <c r="J545" s="76"/>
      <c r="K545" s="68"/>
      <c r="L545" s="1" t="b">
        <f t="shared" si="21"/>
        <v>1</v>
      </c>
      <c r="T545" s="5"/>
      <c r="AF545" s="6"/>
    </row>
    <row r="546" spans="2:32" ht="15.95" hidden="1" customHeight="1" x14ac:dyDescent="0.25">
      <c r="B546" s="59" t="s">
        <v>64</v>
      </c>
      <c r="C546" s="74"/>
      <c r="D546" s="74"/>
      <c r="E546" s="68"/>
      <c r="F546" s="62"/>
      <c r="G546" s="69"/>
      <c r="H546" s="70"/>
      <c r="I546" s="75">
        <f t="shared" si="22"/>
        <v>0</v>
      </c>
      <c r="J546" s="76"/>
      <c r="K546" s="68"/>
      <c r="L546" s="1" t="b">
        <f t="shared" si="21"/>
        <v>1</v>
      </c>
      <c r="T546" s="5"/>
      <c r="AF546" s="6"/>
    </row>
    <row r="547" spans="2:32" ht="15.95" hidden="1" customHeight="1" x14ac:dyDescent="0.25">
      <c r="B547" s="59" t="s">
        <v>64</v>
      </c>
      <c r="C547" s="74"/>
      <c r="D547" s="74"/>
      <c r="E547" s="68"/>
      <c r="F547" s="62"/>
      <c r="G547" s="69"/>
      <c r="H547" s="70"/>
      <c r="I547" s="75">
        <f t="shared" si="22"/>
        <v>0</v>
      </c>
      <c r="J547" s="76"/>
      <c r="K547" s="68"/>
      <c r="L547" s="1" t="b">
        <f t="shared" si="21"/>
        <v>1</v>
      </c>
      <c r="T547" s="5"/>
      <c r="AF547" s="6"/>
    </row>
    <row r="548" spans="2:32" ht="15.95" hidden="1" customHeight="1" x14ac:dyDescent="0.25">
      <c r="B548" s="59" t="s">
        <v>64</v>
      </c>
      <c r="C548" s="74"/>
      <c r="D548" s="74"/>
      <c r="E548" s="68"/>
      <c r="F548" s="62"/>
      <c r="G548" s="69"/>
      <c r="H548" s="70"/>
      <c r="I548" s="75">
        <f t="shared" si="22"/>
        <v>0</v>
      </c>
      <c r="J548" s="76"/>
      <c r="K548" s="68"/>
      <c r="L548" s="1" t="b">
        <f t="shared" si="21"/>
        <v>1</v>
      </c>
      <c r="T548" s="5"/>
      <c r="AF548" s="6"/>
    </row>
    <row r="549" spans="2:32" ht="15.95" hidden="1" customHeight="1" x14ac:dyDescent="0.25">
      <c r="B549" s="59" t="s">
        <v>64</v>
      </c>
      <c r="C549" s="74"/>
      <c r="D549" s="74"/>
      <c r="E549" s="68"/>
      <c r="F549" s="62"/>
      <c r="G549" s="69"/>
      <c r="H549" s="70"/>
      <c r="I549" s="75">
        <f t="shared" si="22"/>
        <v>0</v>
      </c>
      <c r="J549" s="76"/>
      <c r="K549" s="68"/>
      <c r="L549" s="1" t="b">
        <f t="shared" si="21"/>
        <v>1</v>
      </c>
      <c r="T549" s="5"/>
      <c r="AF549" s="6"/>
    </row>
    <row r="550" spans="2:32" ht="15.95" hidden="1" customHeight="1" x14ac:dyDescent="0.25">
      <c r="B550" s="59" t="s">
        <v>64</v>
      </c>
      <c r="C550" s="74"/>
      <c r="D550" s="74"/>
      <c r="E550" s="68"/>
      <c r="F550" s="62"/>
      <c r="G550" s="69"/>
      <c r="H550" s="70"/>
      <c r="I550" s="75">
        <f t="shared" si="22"/>
        <v>0</v>
      </c>
      <c r="J550" s="76"/>
      <c r="K550" s="68"/>
      <c r="L550" s="1" t="b">
        <f t="shared" si="21"/>
        <v>1</v>
      </c>
      <c r="T550" s="5"/>
      <c r="AF550" s="6"/>
    </row>
    <row r="551" spans="2:32" ht="15.95" hidden="1" customHeight="1" x14ac:dyDescent="0.25">
      <c r="B551" s="59" t="s">
        <v>64</v>
      </c>
      <c r="C551" s="74"/>
      <c r="D551" s="74"/>
      <c r="E551" s="68"/>
      <c r="F551" s="62"/>
      <c r="G551" s="69"/>
      <c r="H551" s="70"/>
      <c r="I551" s="75">
        <f t="shared" si="22"/>
        <v>0</v>
      </c>
      <c r="J551" s="76"/>
      <c r="K551" s="68"/>
      <c r="L551" s="1" t="b">
        <f t="shared" si="21"/>
        <v>1</v>
      </c>
      <c r="T551" s="5"/>
      <c r="AF551" s="6"/>
    </row>
    <row r="552" spans="2:32" ht="15.95" hidden="1" customHeight="1" x14ac:dyDescent="0.25">
      <c r="B552" s="59" t="s">
        <v>64</v>
      </c>
      <c r="C552" s="74"/>
      <c r="D552" s="74"/>
      <c r="E552" s="68"/>
      <c r="F552" s="62"/>
      <c r="G552" s="69"/>
      <c r="H552" s="70"/>
      <c r="I552" s="75">
        <f t="shared" si="22"/>
        <v>0</v>
      </c>
      <c r="J552" s="76"/>
      <c r="K552" s="68"/>
      <c r="L552" s="1" t="b">
        <f t="shared" si="21"/>
        <v>1</v>
      </c>
      <c r="T552" s="5"/>
      <c r="AF552" s="6"/>
    </row>
    <row r="553" spans="2:32" ht="15.95" hidden="1" customHeight="1" x14ac:dyDescent="0.25">
      <c r="B553" s="59" t="s">
        <v>64</v>
      </c>
      <c r="C553" s="74"/>
      <c r="D553" s="74"/>
      <c r="E553" s="68"/>
      <c r="F553" s="62"/>
      <c r="G553" s="69"/>
      <c r="H553" s="70"/>
      <c r="I553" s="75">
        <f t="shared" si="22"/>
        <v>0</v>
      </c>
      <c r="J553" s="76"/>
      <c r="K553" s="68"/>
      <c r="L553" s="1" t="b">
        <f t="shared" si="21"/>
        <v>1</v>
      </c>
      <c r="T553" s="5"/>
      <c r="AF553" s="6"/>
    </row>
    <row r="554" spans="2:32" ht="15.95" hidden="1" customHeight="1" x14ac:dyDescent="0.25">
      <c r="B554" s="59" t="s">
        <v>64</v>
      </c>
      <c r="C554" s="74"/>
      <c r="D554" s="74"/>
      <c r="E554" s="68"/>
      <c r="F554" s="62"/>
      <c r="G554" s="69"/>
      <c r="H554" s="70"/>
      <c r="I554" s="75">
        <f t="shared" si="22"/>
        <v>0</v>
      </c>
      <c r="J554" s="76"/>
      <c r="K554" s="68"/>
      <c r="L554" s="1" t="b">
        <f t="shared" si="21"/>
        <v>1</v>
      </c>
      <c r="T554" s="5"/>
      <c r="AF554" s="6"/>
    </row>
    <row r="555" spans="2:32" ht="15.95" hidden="1" customHeight="1" x14ac:dyDescent="0.25">
      <c r="B555" s="59" t="s">
        <v>64</v>
      </c>
      <c r="C555" s="74"/>
      <c r="D555" s="74"/>
      <c r="E555" s="68"/>
      <c r="F555" s="62"/>
      <c r="G555" s="69"/>
      <c r="H555" s="70"/>
      <c r="I555" s="75">
        <f t="shared" si="22"/>
        <v>0</v>
      </c>
      <c r="J555" s="76"/>
      <c r="K555" s="68"/>
      <c r="L555" s="1" t="b">
        <f t="shared" si="21"/>
        <v>1</v>
      </c>
      <c r="T555" s="5"/>
      <c r="AF555" s="6"/>
    </row>
    <row r="556" spans="2:32" ht="15.95" hidden="1" customHeight="1" x14ac:dyDescent="0.25">
      <c r="B556" s="59" t="s">
        <v>64</v>
      </c>
      <c r="C556" s="74"/>
      <c r="D556" s="74"/>
      <c r="E556" s="68"/>
      <c r="F556" s="62"/>
      <c r="G556" s="69"/>
      <c r="H556" s="70"/>
      <c r="I556" s="75">
        <f t="shared" si="22"/>
        <v>0</v>
      </c>
      <c r="J556" s="76"/>
      <c r="K556" s="68"/>
      <c r="L556" s="1" t="b">
        <f t="shared" si="21"/>
        <v>1</v>
      </c>
      <c r="T556" s="5"/>
      <c r="AF556" s="6"/>
    </row>
    <row r="557" spans="2:32" ht="15.95" hidden="1" customHeight="1" x14ac:dyDescent="0.25">
      <c r="B557" s="59" t="s">
        <v>64</v>
      </c>
      <c r="C557" s="74"/>
      <c r="D557" s="74"/>
      <c r="E557" s="68"/>
      <c r="F557" s="62"/>
      <c r="G557" s="69"/>
      <c r="H557" s="70"/>
      <c r="I557" s="75">
        <f t="shared" si="22"/>
        <v>0</v>
      </c>
      <c r="J557" s="76"/>
      <c r="K557" s="68"/>
      <c r="L557" s="1" t="b">
        <f t="shared" si="21"/>
        <v>1</v>
      </c>
      <c r="T557" s="5"/>
      <c r="AF557" s="6"/>
    </row>
    <row r="558" spans="2:32" ht="15.95" hidden="1" customHeight="1" x14ac:dyDescent="0.25">
      <c r="B558" s="59" t="s">
        <v>64</v>
      </c>
      <c r="C558" s="74"/>
      <c r="D558" s="74"/>
      <c r="E558" s="68"/>
      <c r="F558" s="62"/>
      <c r="G558" s="69"/>
      <c r="H558" s="70"/>
      <c r="I558" s="75">
        <f t="shared" si="22"/>
        <v>0</v>
      </c>
      <c r="J558" s="76"/>
      <c r="K558" s="68"/>
      <c r="L558" s="1" t="b">
        <f t="shared" si="21"/>
        <v>1</v>
      </c>
      <c r="T558" s="5"/>
      <c r="AF558" s="6"/>
    </row>
    <row r="559" spans="2:32" ht="15.95" hidden="1" customHeight="1" x14ac:dyDescent="0.25">
      <c r="B559" s="59" t="s">
        <v>64</v>
      </c>
      <c r="C559" s="74"/>
      <c r="D559" s="74"/>
      <c r="E559" s="68"/>
      <c r="F559" s="62"/>
      <c r="G559" s="69"/>
      <c r="H559" s="70"/>
      <c r="I559" s="75">
        <f t="shared" si="22"/>
        <v>0</v>
      </c>
      <c r="J559" s="76"/>
      <c r="K559" s="68"/>
      <c r="L559" s="1" t="b">
        <f t="shared" si="21"/>
        <v>1</v>
      </c>
      <c r="T559" s="5"/>
      <c r="AF559" s="6"/>
    </row>
    <row r="560" spans="2:32" ht="15.95" hidden="1" customHeight="1" x14ac:dyDescent="0.25">
      <c r="B560" s="59" t="s">
        <v>64</v>
      </c>
      <c r="C560" s="74"/>
      <c r="D560" s="74"/>
      <c r="E560" s="68"/>
      <c r="F560" s="62"/>
      <c r="G560" s="69"/>
      <c r="H560" s="70"/>
      <c r="I560" s="75">
        <f t="shared" si="22"/>
        <v>0</v>
      </c>
      <c r="J560" s="76"/>
      <c r="K560" s="68"/>
      <c r="L560" s="1" t="b">
        <f t="shared" si="21"/>
        <v>1</v>
      </c>
      <c r="T560" s="5"/>
      <c r="AF560" s="6"/>
    </row>
    <row r="561" spans="2:32" ht="15.95" hidden="1" customHeight="1" x14ac:dyDescent="0.25">
      <c r="B561" s="59" t="s">
        <v>64</v>
      </c>
      <c r="C561" s="74"/>
      <c r="D561" s="74"/>
      <c r="E561" s="68"/>
      <c r="F561" s="62"/>
      <c r="G561" s="69"/>
      <c r="H561" s="70"/>
      <c r="I561" s="75">
        <f t="shared" si="22"/>
        <v>0</v>
      </c>
      <c r="J561" s="76"/>
      <c r="K561" s="68"/>
      <c r="L561" s="1" t="b">
        <f t="shared" si="21"/>
        <v>1</v>
      </c>
      <c r="T561" s="5"/>
      <c r="AF561" s="6"/>
    </row>
    <row r="562" spans="2:32" ht="15.95" hidden="1" customHeight="1" x14ac:dyDescent="0.25">
      <c r="B562" s="59" t="s">
        <v>64</v>
      </c>
      <c r="C562" s="74"/>
      <c r="D562" s="74"/>
      <c r="E562" s="68"/>
      <c r="F562" s="62"/>
      <c r="G562" s="69"/>
      <c r="H562" s="70"/>
      <c r="I562" s="75">
        <f t="shared" si="22"/>
        <v>0</v>
      </c>
      <c r="J562" s="76"/>
      <c r="K562" s="68"/>
      <c r="L562" s="1" t="b">
        <f t="shared" si="21"/>
        <v>1</v>
      </c>
      <c r="T562" s="5"/>
      <c r="AF562" s="6"/>
    </row>
    <row r="563" spans="2:32" ht="15.95" hidden="1" customHeight="1" x14ac:dyDescent="0.25">
      <c r="B563" s="59" t="s">
        <v>64</v>
      </c>
      <c r="C563" s="74"/>
      <c r="D563" s="74"/>
      <c r="E563" s="68"/>
      <c r="F563" s="62"/>
      <c r="G563" s="69"/>
      <c r="H563" s="70"/>
      <c r="I563" s="75">
        <f t="shared" si="22"/>
        <v>0</v>
      </c>
      <c r="J563" s="76"/>
      <c r="K563" s="68"/>
      <c r="L563" s="1" t="b">
        <f t="shared" si="21"/>
        <v>1</v>
      </c>
      <c r="T563" s="5"/>
      <c r="AF563" s="6"/>
    </row>
    <row r="564" spans="2:32" ht="15.95" hidden="1" customHeight="1" x14ac:dyDescent="0.25">
      <c r="B564" s="59" t="s">
        <v>64</v>
      </c>
      <c r="C564" s="74"/>
      <c r="D564" s="74"/>
      <c r="E564" s="68"/>
      <c r="F564" s="62"/>
      <c r="G564" s="69"/>
      <c r="H564" s="70"/>
      <c r="I564" s="75">
        <f t="shared" si="22"/>
        <v>0</v>
      </c>
      <c r="J564" s="76"/>
      <c r="K564" s="68"/>
      <c r="L564" s="1" t="b">
        <f t="shared" si="21"/>
        <v>1</v>
      </c>
      <c r="T564" s="5"/>
      <c r="AF564" s="6"/>
    </row>
    <row r="565" spans="2:32" ht="15.95" hidden="1" customHeight="1" x14ac:dyDescent="0.25">
      <c r="B565" s="59" t="s">
        <v>64</v>
      </c>
      <c r="C565" s="74"/>
      <c r="D565" s="74"/>
      <c r="E565" s="68"/>
      <c r="F565" s="62"/>
      <c r="G565" s="69"/>
      <c r="H565" s="70"/>
      <c r="I565" s="75">
        <f t="shared" si="22"/>
        <v>0</v>
      </c>
      <c r="J565" s="76"/>
      <c r="K565" s="68"/>
      <c r="L565" s="1" t="b">
        <f t="shared" si="21"/>
        <v>1</v>
      </c>
      <c r="T565" s="5"/>
      <c r="AF565" s="6"/>
    </row>
    <row r="566" spans="2:32" ht="15.95" hidden="1" customHeight="1" x14ac:dyDescent="0.25">
      <c r="B566" s="59" t="s">
        <v>64</v>
      </c>
      <c r="C566" s="74"/>
      <c r="D566" s="74"/>
      <c r="E566" s="68"/>
      <c r="F566" s="62"/>
      <c r="G566" s="69"/>
      <c r="H566" s="70"/>
      <c r="I566" s="75">
        <f t="shared" si="22"/>
        <v>0</v>
      </c>
      <c r="J566" s="76"/>
      <c r="K566" s="68"/>
      <c r="L566" s="1" t="b">
        <f t="shared" si="21"/>
        <v>1</v>
      </c>
      <c r="T566" s="5"/>
      <c r="AF566" s="6"/>
    </row>
    <row r="567" spans="2:32" ht="15.95" hidden="1" customHeight="1" x14ac:dyDescent="0.25">
      <c r="B567" s="59" t="s">
        <v>64</v>
      </c>
      <c r="C567" s="74"/>
      <c r="D567" s="74"/>
      <c r="E567" s="68"/>
      <c r="F567" s="62"/>
      <c r="G567" s="69"/>
      <c r="H567" s="70"/>
      <c r="I567" s="75">
        <f t="shared" si="22"/>
        <v>0</v>
      </c>
      <c r="J567" s="76"/>
      <c r="K567" s="68"/>
      <c r="L567" s="1" t="b">
        <f t="shared" si="21"/>
        <v>1</v>
      </c>
      <c r="T567" s="5"/>
      <c r="AF567" s="6"/>
    </row>
    <row r="568" spans="2:32" ht="15.95" hidden="1" customHeight="1" x14ac:dyDescent="0.25">
      <c r="B568" s="59" t="s">
        <v>64</v>
      </c>
      <c r="C568" s="74"/>
      <c r="D568" s="74"/>
      <c r="E568" s="68"/>
      <c r="F568" s="62"/>
      <c r="G568" s="69"/>
      <c r="H568" s="70"/>
      <c r="I568" s="75">
        <f t="shared" si="22"/>
        <v>0</v>
      </c>
      <c r="J568" s="76"/>
      <c r="K568" s="68"/>
      <c r="L568" s="1" t="b">
        <f t="shared" si="21"/>
        <v>1</v>
      </c>
      <c r="T568" s="5"/>
      <c r="AF568" s="6"/>
    </row>
    <row r="569" spans="2:32" ht="15.95" hidden="1" customHeight="1" x14ac:dyDescent="0.25">
      <c r="B569" s="59" t="s">
        <v>64</v>
      </c>
      <c r="C569" s="74"/>
      <c r="D569" s="74"/>
      <c r="E569" s="68"/>
      <c r="F569" s="62"/>
      <c r="G569" s="69"/>
      <c r="H569" s="70"/>
      <c r="I569" s="75">
        <f t="shared" si="22"/>
        <v>0</v>
      </c>
      <c r="J569" s="76"/>
      <c r="K569" s="68"/>
      <c r="L569" s="1" t="b">
        <f t="shared" si="21"/>
        <v>1</v>
      </c>
      <c r="T569" s="5"/>
      <c r="AF569" s="6"/>
    </row>
    <row r="570" spans="2:32" ht="15.95" hidden="1" customHeight="1" x14ac:dyDescent="0.25">
      <c r="B570" s="59" t="s">
        <v>64</v>
      </c>
      <c r="C570" s="74"/>
      <c r="D570" s="74"/>
      <c r="E570" s="68"/>
      <c r="F570" s="62"/>
      <c r="G570" s="69"/>
      <c r="H570" s="70"/>
      <c r="I570" s="75">
        <f t="shared" si="22"/>
        <v>0</v>
      </c>
      <c r="J570" s="76"/>
      <c r="K570" s="68"/>
      <c r="L570" s="1" t="b">
        <f t="shared" si="21"/>
        <v>1</v>
      </c>
      <c r="T570" s="5"/>
      <c r="AF570" s="6"/>
    </row>
    <row r="571" spans="2:32" ht="15.95" hidden="1" customHeight="1" x14ac:dyDescent="0.25">
      <c r="B571" s="59" t="s">
        <v>64</v>
      </c>
      <c r="C571" s="74"/>
      <c r="D571" s="74"/>
      <c r="E571" s="68"/>
      <c r="F571" s="62"/>
      <c r="G571" s="69"/>
      <c r="H571" s="70"/>
      <c r="I571" s="75">
        <f t="shared" si="22"/>
        <v>0</v>
      </c>
      <c r="J571" s="76"/>
      <c r="K571" s="68"/>
      <c r="L571" s="1" t="b">
        <f t="shared" si="21"/>
        <v>1</v>
      </c>
      <c r="T571" s="5"/>
      <c r="AF571" s="6"/>
    </row>
    <row r="572" spans="2:32" ht="15.95" hidden="1" customHeight="1" x14ac:dyDescent="0.25">
      <c r="B572" s="59" t="s">
        <v>64</v>
      </c>
      <c r="C572" s="74"/>
      <c r="D572" s="74"/>
      <c r="E572" s="68"/>
      <c r="F572" s="62"/>
      <c r="G572" s="69"/>
      <c r="H572" s="70"/>
      <c r="I572" s="75">
        <f t="shared" si="22"/>
        <v>0</v>
      </c>
      <c r="J572" s="76"/>
      <c r="K572" s="68"/>
      <c r="L572" s="1" t="b">
        <f t="shared" si="21"/>
        <v>1</v>
      </c>
      <c r="T572" s="5"/>
      <c r="AF572" s="6"/>
    </row>
    <row r="573" spans="2:32" ht="15.95" hidden="1" customHeight="1" x14ac:dyDescent="0.25">
      <c r="B573" s="59" t="s">
        <v>64</v>
      </c>
      <c r="C573" s="74"/>
      <c r="D573" s="74"/>
      <c r="E573" s="68"/>
      <c r="F573" s="62"/>
      <c r="G573" s="69"/>
      <c r="H573" s="70"/>
      <c r="I573" s="75">
        <f t="shared" si="22"/>
        <v>0</v>
      </c>
      <c r="J573" s="76"/>
      <c r="K573" s="68"/>
      <c r="L573" s="1" t="b">
        <f t="shared" si="21"/>
        <v>1</v>
      </c>
      <c r="T573" s="5"/>
      <c r="AF573" s="6"/>
    </row>
    <row r="574" spans="2:32" ht="15.95" hidden="1" customHeight="1" x14ac:dyDescent="0.25">
      <c r="B574" s="59" t="s">
        <v>64</v>
      </c>
      <c r="C574" s="74"/>
      <c r="D574" s="74"/>
      <c r="E574" s="68"/>
      <c r="F574" s="62"/>
      <c r="G574" s="69"/>
      <c r="H574" s="70"/>
      <c r="I574" s="75">
        <f t="shared" si="22"/>
        <v>0</v>
      </c>
      <c r="J574" s="76"/>
      <c r="K574" s="68"/>
      <c r="L574" s="1" t="b">
        <f t="shared" si="21"/>
        <v>1</v>
      </c>
      <c r="T574" s="5"/>
      <c r="AF574" s="6"/>
    </row>
    <row r="575" spans="2:32" ht="15.95" hidden="1" customHeight="1" x14ac:dyDescent="0.25">
      <c r="B575" s="59" t="s">
        <v>64</v>
      </c>
      <c r="C575" s="74"/>
      <c r="D575" s="74"/>
      <c r="E575" s="68"/>
      <c r="F575" s="62"/>
      <c r="G575" s="69"/>
      <c r="H575" s="70"/>
      <c r="I575" s="75">
        <f t="shared" si="22"/>
        <v>0</v>
      </c>
      <c r="J575" s="76"/>
      <c r="K575" s="68"/>
      <c r="L575" s="1" t="b">
        <f t="shared" si="21"/>
        <v>1</v>
      </c>
      <c r="T575" s="5"/>
      <c r="AF575" s="6"/>
    </row>
    <row r="576" spans="2:32" ht="15.95" hidden="1" customHeight="1" x14ac:dyDescent="0.25">
      <c r="B576" s="59" t="s">
        <v>64</v>
      </c>
      <c r="C576" s="74"/>
      <c r="D576" s="74"/>
      <c r="E576" s="68"/>
      <c r="F576" s="62"/>
      <c r="G576" s="69"/>
      <c r="H576" s="70"/>
      <c r="I576" s="75">
        <f t="shared" si="22"/>
        <v>0</v>
      </c>
      <c r="J576" s="76"/>
      <c r="K576" s="68"/>
      <c r="L576" s="1" t="b">
        <f t="shared" si="21"/>
        <v>1</v>
      </c>
      <c r="T576" s="5"/>
      <c r="AF576" s="6"/>
    </row>
    <row r="577" spans="2:32" ht="15.95" hidden="1" customHeight="1" x14ac:dyDescent="0.25">
      <c r="B577" s="59" t="s">
        <v>64</v>
      </c>
      <c r="C577" s="74"/>
      <c r="D577" s="74"/>
      <c r="E577" s="68"/>
      <c r="F577" s="62"/>
      <c r="G577" s="69"/>
      <c r="H577" s="70"/>
      <c r="I577" s="75">
        <f t="shared" si="22"/>
        <v>0</v>
      </c>
      <c r="J577" s="76"/>
      <c r="K577" s="68"/>
      <c r="L577" s="1" t="b">
        <f t="shared" si="21"/>
        <v>1</v>
      </c>
      <c r="T577" s="5"/>
      <c r="AF577" s="6"/>
    </row>
    <row r="578" spans="2:32" ht="15.95" hidden="1" customHeight="1" x14ac:dyDescent="0.25">
      <c r="B578" s="59" t="s">
        <v>64</v>
      </c>
      <c r="C578" s="74"/>
      <c r="D578" s="74"/>
      <c r="E578" s="68"/>
      <c r="F578" s="62"/>
      <c r="G578" s="69"/>
      <c r="H578" s="70"/>
      <c r="I578" s="75">
        <f t="shared" si="22"/>
        <v>0</v>
      </c>
      <c r="J578" s="76"/>
      <c r="K578" s="68"/>
      <c r="L578" s="1" t="b">
        <f t="shared" si="21"/>
        <v>1</v>
      </c>
      <c r="T578" s="5"/>
      <c r="AF578" s="6"/>
    </row>
    <row r="579" spans="2:32" ht="15.95" hidden="1" customHeight="1" x14ac:dyDescent="0.25">
      <c r="B579" s="59" t="s">
        <v>64</v>
      </c>
      <c r="C579" s="74"/>
      <c r="D579" s="74"/>
      <c r="E579" s="68"/>
      <c r="F579" s="62"/>
      <c r="G579" s="69"/>
      <c r="H579" s="70"/>
      <c r="I579" s="75">
        <f t="shared" si="22"/>
        <v>0</v>
      </c>
      <c r="J579" s="76"/>
      <c r="K579" s="68"/>
      <c r="L579" s="1" t="b">
        <f t="shared" si="21"/>
        <v>1</v>
      </c>
      <c r="T579" s="5"/>
      <c r="AF579" s="6"/>
    </row>
    <row r="580" spans="2:32" ht="15.95" hidden="1" customHeight="1" x14ac:dyDescent="0.25">
      <c r="B580" s="59" t="s">
        <v>64</v>
      </c>
      <c r="C580" s="74"/>
      <c r="D580" s="74"/>
      <c r="E580" s="68"/>
      <c r="F580" s="62"/>
      <c r="G580" s="69"/>
      <c r="H580" s="70"/>
      <c r="I580" s="75">
        <f t="shared" si="22"/>
        <v>0</v>
      </c>
      <c r="J580" s="76"/>
      <c r="K580" s="68"/>
      <c r="L580" s="1" t="b">
        <f t="shared" si="21"/>
        <v>1</v>
      </c>
      <c r="T580" s="5"/>
      <c r="AF580" s="6"/>
    </row>
    <row r="581" spans="2:32" ht="15.95" hidden="1" customHeight="1" x14ac:dyDescent="0.25">
      <c r="B581" s="59" t="s">
        <v>64</v>
      </c>
      <c r="C581" s="74"/>
      <c r="D581" s="74"/>
      <c r="E581" s="68"/>
      <c r="F581" s="62"/>
      <c r="G581" s="69"/>
      <c r="H581" s="70"/>
      <c r="I581" s="75">
        <f t="shared" si="22"/>
        <v>0</v>
      </c>
      <c r="J581" s="76"/>
      <c r="K581" s="68"/>
      <c r="L581" s="1" t="b">
        <f t="shared" si="21"/>
        <v>1</v>
      </c>
      <c r="T581" s="5"/>
      <c r="AF581" s="6"/>
    </row>
    <row r="582" spans="2:32" ht="15.95" hidden="1" customHeight="1" x14ac:dyDescent="0.25">
      <c r="B582" s="59" t="s">
        <v>64</v>
      </c>
      <c r="C582" s="74"/>
      <c r="D582" s="74"/>
      <c r="E582" s="68"/>
      <c r="F582" s="62"/>
      <c r="G582" s="69"/>
      <c r="H582" s="70"/>
      <c r="I582" s="75">
        <f t="shared" si="22"/>
        <v>0</v>
      </c>
      <c r="J582" s="76"/>
      <c r="K582" s="68"/>
      <c r="L582" s="1" t="b">
        <f t="shared" si="21"/>
        <v>1</v>
      </c>
      <c r="T582" s="5"/>
      <c r="AF582" s="6"/>
    </row>
    <row r="583" spans="2:32" ht="15.95" hidden="1" customHeight="1" x14ac:dyDescent="0.25">
      <c r="B583" s="59" t="s">
        <v>64</v>
      </c>
      <c r="C583" s="74"/>
      <c r="D583" s="74"/>
      <c r="E583" s="68"/>
      <c r="F583" s="62"/>
      <c r="G583" s="69"/>
      <c r="H583" s="70"/>
      <c r="I583" s="75">
        <f t="shared" si="22"/>
        <v>0</v>
      </c>
      <c r="J583" s="76"/>
      <c r="K583" s="68"/>
      <c r="L583" s="1" t="b">
        <f t="shared" si="21"/>
        <v>1</v>
      </c>
      <c r="T583" s="5"/>
      <c r="AF583" s="6"/>
    </row>
    <row r="584" spans="2:32" ht="15.95" hidden="1" customHeight="1" x14ac:dyDescent="0.25">
      <c r="B584" s="59" t="s">
        <v>64</v>
      </c>
      <c r="C584" s="74"/>
      <c r="D584" s="74"/>
      <c r="E584" s="68"/>
      <c r="F584" s="62"/>
      <c r="G584" s="69"/>
      <c r="H584" s="70"/>
      <c r="I584" s="75">
        <f t="shared" si="22"/>
        <v>0</v>
      </c>
      <c r="J584" s="76"/>
      <c r="K584" s="68"/>
      <c r="L584" s="1" t="b">
        <f t="shared" si="21"/>
        <v>1</v>
      </c>
      <c r="T584" s="5"/>
      <c r="AF584" s="6"/>
    </row>
    <row r="585" spans="2:32" ht="15.95" customHeight="1" x14ac:dyDescent="0.25">
      <c r="B585" s="59" t="s">
        <v>69</v>
      </c>
      <c r="C585" s="67" t="s">
        <v>109</v>
      </c>
      <c r="D585" s="60" t="s">
        <v>171</v>
      </c>
      <c r="E585" s="68" t="s">
        <v>50</v>
      </c>
      <c r="F585" s="62">
        <v>1</v>
      </c>
      <c r="G585" s="69" t="s">
        <v>54</v>
      </c>
      <c r="H585" s="70">
        <v>6.75</v>
      </c>
      <c r="I585" s="71">
        <f t="shared" si="22"/>
        <v>6.75</v>
      </c>
      <c r="J585" s="72"/>
      <c r="K585" s="73"/>
      <c r="L585" s="1" t="b">
        <f t="shared" si="21"/>
        <v>1</v>
      </c>
      <c r="T585" s="5"/>
      <c r="AF585" s="6"/>
    </row>
    <row r="586" spans="2:32" ht="15.95" customHeight="1" x14ac:dyDescent="0.25">
      <c r="B586" s="59" t="s">
        <v>69</v>
      </c>
      <c r="C586" s="67" t="s">
        <v>109</v>
      </c>
      <c r="D586" s="77" t="s">
        <v>326</v>
      </c>
      <c r="E586" s="68" t="s">
        <v>50</v>
      </c>
      <c r="F586" s="62">
        <v>0.05</v>
      </c>
      <c r="G586" s="69" t="s">
        <v>54</v>
      </c>
      <c r="H586" s="70">
        <v>0.88</v>
      </c>
      <c r="I586" s="71">
        <f t="shared" si="22"/>
        <v>17.599999999999998</v>
      </c>
      <c r="J586" s="72"/>
      <c r="K586" s="73"/>
      <c r="L586" s="1" t="b">
        <f t="shared" si="21"/>
        <v>1</v>
      </c>
      <c r="T586" s="5"/>
      <c r="AF586" s="6"/>
    </row>
    <row r="587" spans="2:32" ht="15.95" customHeight="1" x14ac:dyDescent="0.25">
      <c r="B587" s="59" t="s">
        <v>69</v>
      </c>
      <c r="C587" s="67" t="s">
        <v>109</v>
      </c>
      <c r="D587" s="77" t="s">
        <v>172</v>
      </c>
      <c r="E587" s="68" t="s">
        <v>50</v>
      </c>
      <c r="F587" s="62">
        <v>0.3</v>
      </c>
      <c r="G587" s="69" t="s">
        <v>54</v>
      </c>
      <c r="H587" s="70">
        <v>3.53</v>
      </c>
      <c r="I587" s="71">
        <f t="shared" si="22"/>
        <v>11.766666666666666</v>
      </c>
      <c r="J587" s="72"/>
      <c r="K587" s="73"/>
      <c r="L587" s="1" t="b">
        <f t="shared" si="21"/>
        <v>1</v>
      </c>
      <c r="T587" s="5"/>
      <c r="AF587" s="6"/>
    </row>
    <row r="588" spans="2:32" ht="15.95" customHeight="1" x14ac:dyDescent="0.25">
      <c r="B588" s="59" t="s">
        <v>69</v>
      </c>
      <c r="C588" s="67" t="s">
        <v>103</v>
      </c>
      <c r="D588" s="77" t="s">
        <v>327</v>
      </c>
      <c r="E588" s="68" t="s">
        <v>50</v>
      </c>
      <c r="F588" s="62">
        <v>1</v>
      </c>
      <c r="G588" s="69" t="s">
        <v>54</v>
      </c>
      <c r="H588" s="70">
        <v>5.4</v>
      </c>
      <c r="I588" s="71">
        <f t="shared" si="22"/>
        <v>5.4</v>
      </c>
      <c r="J588" s="72"/>
      <c r="K588" s="73"/>
      <c r="L588" s="1" t="b">
        <f t="shared" si="21"/>
        <v>1</v>
      </c>
      <c r="T588" s="5"/>
      <c r="AF588" s="6"/>
    </row>
    <row r="589" spans="2:32" ht="15.95" customHeight="1" x14ac:dyDescent="0.25">
      <c r="B589" s="59" t="s">
        <v>69</v>
      </c>
      <c r="C589" s="67" t="s">
        <v>109</v>
      </c>
      <c r="D589" s="77" t="s">
        <v>328</v>
      </c>
      <c r="E589" s="68" t="s">
        <v>50</v>
      </c>
      <c r="F589" s="62">
        <v>0.05</v>
      </c>
      <c r="G589" s="69" t="s">
        <v>54</v>
      </c>
      <c r="H589" s="70">
        <v>1.4</v>
      </c>
      <c r="I589" s="71">
        <f t="shared" si="22"/>
        <v>27.999999999999996</v>
      </c>
      <c r="J589" s="72"/>
      <c r="K589" s="73"/>
      <c r="L589" s="1" t="b">
        <f t="shared" ref="L589:L652" si="23">IF(E588=G588,TRUE,IF(G588="kg",(IF(E588="g",TRUE,IF(E588="ml",IF(G588="litre",TRUE,"Inconsistant Units"),"Inconsistant Units"))),IF(E588="ml",IF(G588="litre",TRUE,"Inconsistant Units"),"Inconsistant Units")))</f>
        <v>1</v>
      </c>
      <c r="T589" s="5"/>
      <c r="AF589" s="6"/>
    </row>
    <row r="590" spans="2:32" ht="15.95" customHeight="1" x14ac:dyDescent="0.25">
      <c r="B590" s="59" t="s">
        <v>69</v>
      </c>
      <c r="C590" s="67" t="s">
        <v>109</v>
      </c>
      <c r="D590" s="77" t="s">
        <v>329</v>
      </c>
      <c r="E590" s="68" t="s">
        <v>50</v>
      </c>
      <c r="F590" s="62">
        <v>1</v>
      </c>
      <c r="G590" s="69" t="s">
        <v>54</v>
      </c>
      <c r="H590" s="70">
        <v>7</v>
      </c>
      <c r="I590" s="71">
        <f t="shared" ref="I590:I653" si="24">IF(IF(ISBLANK(F590),H590,H590/F590)&gt;0.005,(IF(ISBLANK(F590),H590,H590/F590)),ROUNDUP(IF(ISBLANK(F590),H590,H590/F590),2))</f>
        <v>7</v>
      </c>
      <c r="J590" s="72"/>
      <c r="K590" s="73"/>
      <c r="L590" s="1" t="b">
        <f t="shared" si="23"/>
        <v>1</v>
      </c>
      <c r="T590" s="5"/>
      <c r="AF590" s="6"/>
    </row>
    <row r="591" spans="2:32" ht="15.95" customHeight="1" x14ac:dyDescent="0.25">
      <c r="B591" s="59" t="s">
        <v>69</v>
      </c>
      <c r="C591" s="74"/>
      <c r="D591" s="74"/>
      <c r="E591" s="68"/>
      <c r="F591" s="62"/>
      <c r="G591" s="69"/>
      <c r="H591" s="70"/>
      <c r="I591" s="75">
        <f t="shared" si="24"/>
        <v>0</v>
      </c>
      <c r="J591" s="76"/>
      <c r="K591" s="68"/>
      <c r="L591" s="1" t="b">
        <f t="shared" si="23"/>
        <v>1</v>
      </c>
      <c r="T591" s="5"/>
      <c r="AF591" s="6"/>
    </row>
    <row r="592" spans="2:32" ht="15.95" hidden="1" customHeight="1" x14ac:dyDescent="0.25">
      <c r="B592" s="59" t="s">
        <v>69</v>
      </c>
      <c r="C592" s="74"/>
      <c r="D592" s="74"/>
      <c r="E592" s="68"/>
      <c r="F592" s="62"/>
      <c r="G592" s="69"/>
      <c r="H592" s="70"/>
      <c r="I592" s="75">
        <f t="shared" si="24"/>
        <v>0</v>
      </c>
      <c r="J592" s="76"/>
      <c r="K592" s="68"/>
      <c r="L592" s="1" t="b">
        <f t="shared" si="23"/>
        <v>1</v>
      </c>
      <c r="T592" s="5"/>
      <c r="AF592" s="6"/>
    </row>
    <row r="593" spans="2:32" ht="15.95" hidden="1" customHeight="1" x14ac:dyDescent="0.25">
      <c r="B593" s="59" t="s">
        <v>69</v>
      </c>
      <c r="C593" s="74"/>
      <c r="D593" s="74"/>
      <c r="E593" s="68"/>
      <c r="F593" s="62"/>
      <c r="G593" s="69"/>
      <c r="H593" s="70"/>
      <c r="I593" s="75">
        <f t="shared" si="24"/>
        <v>0</v>
      </c>
      <c r="J593" s="76"/>
      <c r="K593" s="68"/>
      <c r="L593" s="1" t="b">
        <f t="shared" si="23"/>
        <v>1</v>
      </c>
      <c r="T593" s="5"/>
      <c r="AF593" s="6"/>
    </row>
    <row r="594" spans="2:32" ht="15.95" hidden="1" customHeight="1" x14ac:dyDescent="0.25">
      <c r="B594" s="59" t="s">
        <v>69</v>
      </c>
      <c r="C594" s="74"/>
      <c r="D594" s="74"/>
      <c r="E594" s="68"/>
      <c r="F594" s="62"/>
      <c r="G594" s="69"/>
      <c r="H594" s="70"/>
      <c r="I594" s="75">
        <f t="shared" si="24"/>
        <v>0</v>
      </c>
      <c r="J594" s="76"/>
      <c r="K594" s="68"/>
      <c r="L594" s="1" t="b">
        <f t="shared" si="23"/>
        <v>1</v>
      </c>
      <c r="T594" s="5"/>
      <c r="AF594" s="6"/>
    </row>
    <row r="595" spans="2:32" ht="15.95" hidden="1" customHeight="1" x14ac:dyDescent="0.25">
      <c r="B595" s="59" t="s">
        <v>69</v>
      </c>
      <c r="C595" s="74"/>
      <c r="D595" s="74"/>
      <c r="E595" s="68"/>
      <c r="F595" s="62"/>
      <c r="G595" s="69"/>
      <c r="H595" s="70"/>
      <c r="I595" s="75">
        <f t="shared" si="24"/>
        <v>0</v>
      </c>
      <c r="J595" s="76"/>
      <c r="K595" s="68"/>
      <c r="L595" s="1" t="b">
        <f t="shared" si="23"/>
        <v>1</v>
      </c>
      <c r="T595" s="5"/>
      <c r="AF595" s="6"/>
    </row>
    <row r="596" spans="2:32" ht="15.95" hidden="1" customHeight="1" x14ac:dyDescent="0.25">
      <c r="B596" s="59" t="s">
        <v>69</v>
      </c>
      <c r="C596" s="74"/>
      <c r="D596" s="74"/>
      <c r="E596" s="68"/>
      <c r="F596" s="62"/>
      <c r="G596" s="69"/>
      <c r="H596" s="70"/>
      <c r="I596" s="75">
        <f t="shared" si="24"/>
        <v>0</v>
      </c>
      <c r="J596" s="76"/>
      <c r="K596" s="68"/>
      <c r="L596" s="1" t="b">
        <f t="shared" si="23"/>
        <v>1</v>
      </c>
      <c r="T596" s="5"/>
      <c r="AF596" s="6"/>
    </row>
    <row r="597" spans="2:32" ht="15.95" hidden="1" customHeight="1" x14ac:dyDescent="0.25">
      <c r="B597" s="59" t="s">
        <v>69</v>
      </c>
      <c r="C597" s="74"/>
      <c r="D597" s="74"/>
      <c r="E597" s="68"/>
      <c r="F597" s="62"/>
      <c r="G597" s="69"/>
      <c r="H597" s="70"/>
      <c r="I597" s="75">
        <f t="shared" si="24"/>
        <v>0</v>
      </c>
      <c r="J597" s="76"/>
      <c r="K597" s="68"/>
      <c r="L597" s="1" t="b">
        <f t="shared" si="23"/>
        <v>1</v>
      </c>
      <c r="T597" s="5"/>
      <c r="AF597" s="6"/>
    </row>
    <row r="598" spans="2:32" ht="15.95" hidden="1" customHeight="1" x14ac:dyDescent="0.25">
      <c r="B598" s="59" t="s">
        <v>69</v>
      </c>
      <c r="C598" s="74"/>
      <c r="D598" s="74"/>
      <c r="E598" s="68"/>
      <c r="F598" s="62"/>
      <c r="G598" s="69"/>
      <c r="H598" s="70"/>
      <c r="I598" s="75">
        <f t="shared" si="24"/>
        <v>0</v>
      </c>
      <c r="J598" s="76"/>
      <c r="K598" s="68"/>
      <c r="L598" s="1" t="b">
        <f t="shared" si="23"/>
        <v>1</v>
      </c>
      <c r="T598" s="5"/>
      <c r="AF598" s="6"/>
    </row>
    <row r="599" spans="2:32" ht="15.95" hidden="1" customHeight="1" x14ac:dyDescent="0.25">
      <c r="B599" s="59" t="s">
        <v>69</v>
      </c>
      <c r="C599" s="74"/>
      <c r="D599" s="74"/>
      <c r="E599" s="68"/>
      <c r="F599" s="62"/>
      <c r="G599" s="69"/>
      <c r="H599" s="70"/>
      <c r="I599" s="75">
        <f t="shared" si="24"/>
        <v>0</v>
      </c>
      <c r="J599" s="76"/>
      <c r="K599" s="68"/>
      <c r="L599" s="1" t="b">
        <f t="shared" si="23"/>
        <v>1</v>
      </c>
      <c r="T599" s="5"/>
      <c r="AF599" s="6"/>
    </row>
    <row r="600" spans="2:32" ht="15.95" hidden="1" customHeight="1" x14ac:dyDescent="0.25">
      <c r="B600" s="59" t="s">
        <v>69</v>
      </c>
      <c r="C600" s="74"/>
      <c r="D600" s="74"/>
      <c r="E600" s="68"/>
      <c r="F600" s="62"/>
      <c r="G600" s="69"/>
      <c r="H600" s="70"/>
      <c r="I600" s="75">
        <f t="shared" si="24"/>
        <v>0</v>
      </c>
      <c r="J600" s="76"/>
      <c r="K600" s="68"/>
      <c r="L600" s="1" t="b">
        <f t="shared" si="23"/>
        <v>1</v>
      </c>
      <c r="T600" s="5"/>
      <c r="AF600" s="6"/>
    </row>
    <row r="601" spans="2:32" ht="15.95" hidden="1" customHeight="1" x14ac:dyDescent="0.25">
      <c r="B601" s="59" t="s">
        <v>69</v>
      </c>
      <c r="C601" s="74"/>
      <c r="D601" s="74"/>
      <c r="E601" s="68"/>
      <c r="F601" s="62"/>
      <c r="G601" s="69"/>
      <c r="H601" s="70"/>
      <c r="I601" s="75">
        <f t="shared" si="24"/>
        <v>0</v>
      </c>
      <c r="J601" s="76"/>
      <c r="K601" s="68"/>
      <c r="L601" s="1" t="b">
        <f t="shared" si="23"/>
        <v>1</v>
      </c>
      <c r="T601" s="5"/>
      <c r="AF601" s="6"/>
    </row>
    <row r="602" spans="2:32" ht="15.95" hidden="1" customHeight="1" x14ac:dyDescent="0.25">
      <c r="B602" s="59" t="s">
        <v>69</v>
      </c>
      <c r="C602" s="74"/>
      <c r="D602" s="74"/>
      <c r="E602" s="68"/>
      <c r="F602" s="62"/>
      <c r="G602" s="69"/>
      <c r="H602" s="70"/>
      <c r="I602" s="75">
        <f t="shared" si="24"/>
        <v>0</v>
      </c>
      <c r="J602" s="76"/>
      <c r="K602" s="68"/>
      <c r="L602" s="1" t="b">
        <f t="shared" si="23"/>
        <v>1</v>
      </c>
      <c r="T602" s="5"/>
      <c r="AF602" s="6"/>
    </row>
    <row r="603" spans="2:32" ht="15.95" hidden="1" customHeight="1" x14ac:dyDescent="0.25">
      <c r="B603" s="59" t="s">
        <v>69</v>
      </c>
      <c r="C603" s="74"/>
      <c r="D603" s="74"/>
      <c r="E603" s="68"/>
      <c r="F603" s="62"/>
      <c r="G603" s="69"/>
      <c r="H603" s="70"/>
      <c r="I603" s="75">
        <f t="shared" si="24"/>
        <v>0</v>
      </c>
      <c r="J603" s="76"/>
      <c r="K603" s="68"/>
      <c r="L603" s="1" t="b">
        <f t="shared" si="23"/>
        <v>1</v>
      </c>
      <c r="T603" s="5"/>
      <c r="AF603" s="6"/>
    </row>
    <row r="604" spans="2:32" ht="15.95" hidden="1" customHeight="1" x14ac:dyDescent="0.25">
      <c r="B604" s="59" t="s">
        <v>69</v>
      </c>
      <c r="C604" s="74"/>
      <c r="D604" s="74"/>
      <c r="E604" s="68"/>
      <c r="F604" s="62"/>
      <c r="G604" s="69"/>
      <c r="H604" s="70"/>
      <c r="I604" s="75">
        <f t="shared" si="24"/>
        <v>0</v>
      </c>
      <c r="J604" s="76"/>
      <c r="K604" s="68"/>
      <c r="L604" s="1" t="b">
        <f t="shared" si="23"/>
        <v>1</v>
      </c>
      <c r="T604" s="5"/>
      <c r="AF604" s="6"/>
    </row>
    <row r="605" spans="2:32" ht="15.95" hidden="1" customHeight="1" x14ac:dyDescent="0.25">
      <c r="B605" s="59" t="s">
        <v>69</v>
      </c>
      <c r="C605" s="74"/>
      <c r="D605" s="74"/>
      <c r="E605" s="68"/>
      <c r="F605" s="62"/>
      <c r="G605" s="69"/>
      <c r="H605" s="70"/>
      <c r="I605" s="75">
        <f t="shared" si="24"/>
        <v>0</v>
      </c>
      <c r="J605" s="76"/>
      <c r="K605" s="68"/>
      <c r="L605" s="1" t="b">
        <f t="shared" si="23"/>
        <v>1</v>
      </c>
      <c r="T605" s="5"/>
      <c r="AF605" s="6"/>
    </row>
    <row r="606" spans="2:32" ht="15.95" hidden="1" customHeight="1" x14ac:dyDescent="0.25">
      <c r="B606" s="59" t="s">
        <v>69</v>
      </c>
      <c r="C606" s="74"/>
      <c r="D606" s="74"/>
      <c r="E606" s="68"/>
      <c r="F606" s="62"/>
      <c r="G606" s="69"/>
      <c r="H606" s="70"/>
      <c r="I606" s="75">
        <f t="shared" si="24"/>
        <v>0</v>
      </c>
      <c r="J606" s="76"/>
      <c r="K606" s="68"/>
      <c r="L606" s="1" t="b">
        <f t="shared" si="23"/>
        <v>1</v>
      </c>
      <c r="T606" s="5"/>
      <c r="AF606" s="6"/>
    </row>
    <row r="607" spans="2:32" ht="15.95" hidden="1" customHeight="1" x14ac:dyDescent="0.25">
      <c r="B607" s="59" t="s">
        <v>69</v>
      </c>
      <c r="C607" s="74"/>
      <c r="D607" s="74"/>
      <c r="E607" s="68"/>
      <c r="F607" s="62"/>
      <c r="G607" s="69"/>
      <c r="H607" s="70"/>
      <c r="I607" s="75">
        <f t="shared" si="24"/>
        <v>0</v>
      </c>
      <c r="J607" s="76"/>
      <c r="K607" s="68"/>
      <c r="L607" s="1" t="b">
        <f t="shared" si="23"/>
        <v>1</v>
      </c>
      <c r="T607" s="5"/>
      <c r="AF607" s="6"/>
    </row>
    <row r="608" spans="2:32" ht="15.95" hidden="1" customHeight="1" x14ac:dyDescent="0.25">
      <c r="B608" s="59" t="s">
        <v>69</v>
      </c>
      <c r="C608" s="74"/>
      <c r="D608" s="74"/>
      <c r="E608" s="68"/>
      <c r="F608" s="62"/>
      <c r="G608" s="69"/>
      <c r="H608" s="70"/>
      <c r="I608" s="75">
        <f t="shared" si="24"/>
        <v>0</v>
      </c>
      <c r="J608" s="76"/>
      <c r="K608" s="68"/>
      <c r="L608" s="1" t="b">
        <f t="shared" si="23"/>
        <v>1</v>
      </c>
      <c r="T608" s="5"/>
      <c r="AF608" s="6"/>
    </row>
    <row r="609" spans="2:32" ht="15.95" hidden="1" customHeight="1" x14ac:dyDescent="0.25">
      <c r="B609" s="59" t="s">
        <v>69</v>
      </c>
      <c r="C609" s="74"/>
      <c r="D609" s="74"/>
      <c r="E609" s="68"/>
      <c r="F609" s="62"/>
      <c r="G609" s="69"/>
      <c r="H609" s="70"/>
      <c r="I609" s="75">
        <f t="shared" si="24"/>
        <v>0</v>
      </c>
      <c r="J609" s="76"/>
      <c r="K609" s="68"/>
      <c r="L609" s="1" t="b">
        <f t="shared" si="23"/>
        <v>1</v>
      </c>
      <c r="T609" s="5"/>
      <c r="AF609" s="6"/>
    </row>
    <row r="610" spans="2:32" ht="15.95" hidden="1" customHeight="1" x14ac:dyDescent="0.25">
      <c r="B610" s="59" t="s">
        <v>69</v>
      </c>
      <c r="C610" s="74"/>
      <c r="D610" s="74"/>
      <c r="E610" s="68"/>
      <c r="F610" s="62"/>
      <c r="G610" s="69"/>
      <c r="H610" s="70"/>
      <c r="I610" s="75">
        <f t="shared" si="24"/>
        <v>0</v>
      </c>
      <c r="J610" s="76"/>
      <c r="K610" s="68"/>
      <c r="L610" s="1" t="b">
        <f t="shared" si="23"/>
        <v>1</v>
      </c>
      <c r="T610" s="5"/>
      <c r="AF610" s="6"/>
    </row>
    <row r="611" spans="2:32" ht="15.95" hidden="1" customHeight="1" x14ac:dyDescent="0.25">
      <c r="B611" s="59" t="s">
        <v>69</v>
      </c>
      <c r="C611" s="74"/>
      <c r="D611" s="74"/>
      <c r="E611" s="68"/>
      <c r="F611" s="62"/>
      <c r="G611" s="69"/>
      <c r="H611" s="70"/>
      <c r="I611" s="75">
        <f t="shared" si="24"/>
        <v>0</v>
      </c>
      <c r="J611" s="76"/>
      <c r="K611" s="68"/>
      <c r="L611" s="1" t="b">
        <f t="shared" si="23"/>
        <v>1</v>
      </c>
      <c r="T611" s="5"/>
      <c r="AF611" s="6"/>
    </row>
    <row r="612" spans="2:32" ht="15.95" hidden="1" customHeight="1" x14ac:dyDescent="0.25">
      <c r="B612" s="59" t="s">
        <v>69</v>
      </c>
      <c r="C612" s="74"/>
      <c r="D612" s="74"/>
      <c r="E612" s="68"/>
      <c r="F612" s="62"/>
      <c r="G612" s="69"/>
      <c r="H612" s="70"/>
      <c r="I612" s="75">
        <f t="shared" si="24"/>
        <v>0</v>
      </c>
      <c r="J612" s="76"/>
      <c r="K612" s="68"/>
      <c r="L612" s="1" t="b">
        <f t="shared" si="23"/>
        <v>1</v>
      </c>
      <c r="T612" s="5"/>
      <c r="AF612" s="6"/>
    </row>
    <row r="613" spans="2:32" ht="15.95" hidden="1" customHeight="1" x14ac:dyDescent="0.25">
      <c r="B613" s="59" t="s">
        <v>69</v>
      </c>
      <c r="C613" s="74"/>
      <c r="D613" s="74"/>
      <c r="E613" s="68"/>
      <c r="F613" s="62"/>
      <c r="G613" s="69"/>
      <c r="H613" s="70"/>
      <c r="I613" s="75">
        <f t="shared" si="24"/>
        <v>0</v>
      </c>
      <c r="J613" s="76"/>
      <c r="K613" s="68"/>
      <c r="L613" s="1" t="b">
        <f t="shared" si="23"/>
        <v>1</v>
      </c>
      <c r="T613" s="5"/>
      <c r="AF613" s="6"/>
    </row>
    <row r="614" spans="2:32" ht="15.95" hidden="1" customHeight="1" x14ac:dyDescent="0.25">
      <c r="B614" s="59" t="s">
        <v>69</v>
      </c>
      <c r="C614" s="74"/>
      <c r="D614" s="74"/>
      <c r="E614" s="68"/>
      <c r="F614" s="62"/>
      <c r="G614" s="69"/>
      <c r="H614" s="70"/>
      <c r="I614" s="75">
        <f t="shared" si="24"/>
        <v>0</v>
      </c>
      <c r="J614" s="76"/>
      <c r="K614" s="68"/>
      <c r="L614" s="1" t="b">
        <f t="shared" si="23"/>
        <v>1</v>
      </c>
      <c r="T614" s="5"/>
      <c r="AF614" s="6"/>
    </row>
    <row r="615" spans="2:32" ht="15.95" hidden="1" customHeight="1" x14ac:dyDescent="0.25">
      <c r="B615" s="59" t="s">
        <v>69</v>
      </c>
      <c r="C615" s="74"/>
      <c r="D615" s="74"/>
      <c r="E615" s="68"/>
      <c r="F615" s="62"/>
      <c r="G615" s="69"/>
      <c r="H615" s="70"/>
      <c r="I615" s="75">
        <f t="shared" si="24"/>
        <v>0</v>
      </c>
      <c r="J615" s="76"/>
      <c r="K615" s="68"/>
      <c r="L615" s="1" t="b">
        <f t="shared" si="23"/>
        <v>1</v>
      </c>
      <c r="T615" s="5"/>
      <c r="AF615" s="6"/>
    </row>
    <row r="616" spans="2:32" ht="15.95" hidden="1" customHeight="1" x14ac:dyDescent="0.25">
      <c r="B616" s="59" t="s">
        <v>69</v>
      </c>
      <c r="C616" s="74"/>
      <c r="D616" s="74"/>
      <c r="E616" s="68"/>
      <c r="F616" s="62"/>
      <c r="G616" s="69"/>
      <c r="H616" s="70"/>
      <c r="I616" s="75">
        <f t="shared" si="24"/>
        <v>0</v>
      </c>
      <c r="J616" s="76"/>
      <c r="K616" s="68"/>
      <c r="L616" s="1" t="b">
        <f t="shared" si="23"/>
        <v>1</v>
      </c>
      <c r="T616" s="5"/>
      <c r="AF616" s="6"/>
    </row>
    <row r="617" spans="2:32" ht="15.95" hidden="1" customHeight="1" x14ac:dyDescent="0.25">
      <c r="B617" s="59" t="s">
        <v>69</v>
      </c>
      <c r="C617" s="74"/>
      <c r="D617" s="74"/>
      <c r="E617" s="68"/>
      <c r="F617" s="62"/>
      <c r="G617" s="69"/>
      <c r="H617" s="70"/>
      <c r="I617" s="75">
        <f t="shared" si="24"/>
        <v>0</v>
      </c>
      <c r="J617" s="76"/>
      <c r="K617" s="68"/>
      <c r="L617" s="1" t="b">
        <f t="shared" si="23"/>
        <v>1</v>
      </c>
      <c r="T617" s="5"/>
      <c r="AF617" s="6"/>
    </row>
    <row r="618" spans="2:32" ht="15.95" hidden="1" customHeight="1" x14ac:dyDescent="0.25">
      <c r="B618" s="59" t="s">
        <v>69</v>
      </c>
      <c r="C618" s="74"/>
      <c r="D618" s="74"/>
      <c r="E618" s="68"/>
      <c r="F618" s="62"/>
      <c r="G618" s="69"/>
      <c r="H618" s="70"/>
      <c r="I618" s="75">
        <f t="shared" si="24"/>
        <v>0</v>
      </c>
      <c r="J618" s="76"/>
      <c r="K618" s="68"/>
      <c r="L618" s="1" t="b">
        <f t="shared" si="23"/>
        <v>1</v>
      </c>
      <c r="T618" s="5"/>
      <c r="AF618" s="6"/>
    </row>
    <row r="619" spans="2:32" ht="15.95" hidden="1" customHeight="1" x14ac:dyDescent="0.25">
      <c r="B619" s="59" t="s">
        <v>69</v>
      </c>
      <c r="C619" s="74"/>
      <c r="D619" s="74"/>
      <c r="E619" s="68"/>
      <c r="F619" s="62"/>
      <c r="G619" s="69"/>
      <c r="H619" s="70"/>
      <c r="I619" s="75">
        <f t="shared" si="24"/>
        <v>0</v>
      </c>
      <c r="J619" s="76"/>
      <c r="K619" s="68"/>
      <c r="L619" s="1" t="b">
        <f t="shared" si="23"/>
        <v>1</v>
      </c>
      <c r="T619" s="5"/>
      <c r="AF619" s="6"/>
    </row>
    <row r="620" spans="2:32" ht="15.95" hidden="1" customHeight="1" x14ac:dyDescent="0.25">
      <c r="B620" s="59" t="s">
        <v>69</v>
      </c>
      <c r="C620" s="74"/>
      <c r="D620" s="74"/>
      <c r="E620" s="68"/>
      <c r="F620" s="62"/>
      <c r="G620" s="69"/>
      <c r="H620" s="70"/>
      <c r="I620" s="75">
        <f t="shared" si="24"/>
        <v>0</v>
      </c>
      <c r="J620" s="76"/>
      <c r="K620" s="68"/>
      <c r="L620" s="1" t="b">
        <f t="shared" si="23"/>
        <v>1</v>
      </c>
      <c r="T620" s="5"/>
      <c r="AF620" s="6"/>
    </row>
    <row r="621" spans="2:32" ht="15.95" hidden="1" customHeight="1" x14ac:dyDescent="0.25">
      <c r="B621" s="59" t="s">
        <v>69</v>
      </c>
      <c r="C621" s="74"/>
      <c r="D621" s="74"/>
      <c r="E621" s="68"/>
      <c r="F621" s="62"/>
      <c r="G621" s="69"/>
      <c r="H621" s="70"/>
      <c r="I621" s="75">
        <f t="shared" si="24"/>
        <v>0</v>
      </c>
      <c r="J621" s="76"/>
      <c r="K621" s="68"/>
      <c r="L621" s="1" t="b">
        <f t="shared" si="23"/>
        <v>1</v>
      </c>
      <c r="T621" s="5"/>
      <c r="AF621" s="6"/>
    </row>
    <row r="622" spans="2:32" ht="15.95" hidden="1" customHeight="1" x14ac:dyDescent="0.25">
      <c r="B622" s="59" t="s">
        <v>69</v>
      </c>
      <c r="C622" s="74"/>
      <c r="D622" s="74"/>
      <c r="E622" s="68"/>
      <c r="F622" s="62"/>
      <c r="G622" s="69"/>
      <c r="H622" s="70"/>
      <c r="I622" s="75">
        <f t="shared" si="24"/>
        <v>0</v>
      </c>
      <c r="J622" s="76"/>
      <c r="K622" s="68"/>
      <c r="L622" s="1" t="b">
        <f t="shared" si="23"/>
        <v>1</v>
      </c>
      <c r="T622" s="5"/>
      <c r="AF622" s="6"/>
    </row>
    <row r="623" spans="2:32" ht="15.95" hidden="1" customHeight="1" x14ac:dyDescent="0.25">
      <c r="B623" s="59" t="s">
        <v>69</v>
      </c>
      <c r="C623" s="74"/>
      <c r="D623" s="74"/>
      <c r="E623" s="68"/>
      <c r="F623" s="62"/>
      <c r="G623" s="69"/>
      <c r="H623" s="70"/>
      <c r="I623" s="75">
        <f t="shared" si="24"/>
        <v>0</v>
      </c>
      <c r="J623" s="76"/>
      <c r="K623" s="68"/>
      <c r="L623" s="1" t="b">
        <f t="shared" si="23"/>
        <v>1</v>
      </c>
      <c r="T623" s="5"/>
      <c r="AF623" s="6"/>
    </row>
    <row r="624" spans="2:32" ht="15.95" hidden="1" customHeight="1" x14ac:dyDescent="0.25">
      <c r="B624" s="59" t="s">
        <v>69</v>
      </c>
      <c r="C624" s="74"/>
      <c r="D624" s="74"/>
      <c r="E624" s="68"/>
      <c r="F624" s="62"/>
      <c r="G624" s="69"/>
      <c r="H624" s="70"/>
      <c r="I624" s="75">
        <f t="shared" si="24"/>
        <v>0</v>
      </c>
      <c r="J624" s="76"/>
      <c r="K624" s="68"/>
      <c r="L624" s="1" t="b">
        <f t="shared" si="23"/>
        <v>1</v>
      </c>
      <c r="T624" s="5"/>
      <c r="AF624" s="6"/>
    </row>
    <row r="625" spans="2:32" ht="15.95" hidden="1" customHeight="1" x14ac:dyDescent="0.25">
      <c r="B625" s="59" t="s">
        <v>69</v>
      </c>
      <c r="C625" s="74"/>
      <c r="D625" s="74"/>
      <c r="E625" s="68"/>
      <c r="F625" s="62"/>
      <c r="G625" s="69"/>
      <c r="H625" s="70"/>
      <c r="I625" s="75">
        <f t="shared" si="24"/>
        <v>0</v>
      </c>
      <c r="J625" s="76"/>
      <c r="K625" s="68"/>
      <c r="L625" s="1" t="b">
        <f t="shared" si="23"/>
        <v>1</v>
      </c>
      <c r="T625" s="5"/>
      <c r="AF625" s="6"/>
    </row>
    <row r="626" spans="2:32" ht="15.95" hidden="1" customHeight="1" x14ac:dyDescent="0.25">
      <c r="B626" s="59" t="s">
        <v>69</v>
      </c>
      <c r="C626" s="74"/>
      <c r="D626" s="74"/>
      <c r="E626" s="68"/>
      <c r="F626" s="62"/>
      <c r="G626" s="69"/>
      <c r="H626" s="70"/>
      <c r="I626" s="75">
        <f t="shared" si="24"/>
        <v>0</v>
      </c>
      <c r="J626" s="76"/>
      <c r="K626" s="68"/>
      <c r="L626" s="1" t="b">
        <f t="shared" si="23"/>
        <v>1</v>
      </c>
      <c r="T626" s="5"/>
      <c r="AF626" s="6"/>
    </row>
    <row r="627" spans="2:32" ht="15.95" hidden="1" customHeight="1" x14ac:dyDescent="0.25">
      <c r="B627" s="59" t="s">
        <v>69</v>
      </c>
      <c r="C627" s="74"/>
      <c r="D627" s="74"/>
      <c r="E627" s="68"/>
      <c r="F627" s="62"/>
      <c r="G627" s="69"/>
      <c r="H627" s="70"/>
      <c r="I627" s="75">
        <f t="shared" si="24"/>
        <v>0</v>
      </c>
      <c r="J627" s="76"/>
      <c r="K627" s="68"/>
      <c r="L627" s="1" t="b">
        <f t="shared" si="23"/>
        <v>1</v>
      </c>
      <c r="T627" s="5"/>
      <c r="AF627" s="6"/>
    </row>
    <row r="628" spans="2:32" ht="15.95" hidden="1" customHeight="1" x14ac:dyDescent="0.25">
      <c r="B628" s="59" t="s">
        <v>69</v>
      </c>
      <c r="C628" s="74"/>
      <c r="D628" s="74"/>
      <c r="E628" s="68"/>
      <c r="F628" s="62"/>
      <c r="G628" s="69"/>
      <c r="H628" s="70"/>
      <c r="I628" s="75">
        <f t="shared" si="24"/>
        <v>0</v>
      </c>
      <c r="J628" s="76"/>
      <c r="K628" s="68"/>
      <c r="L628" s="1" t="b">
        <f t="shared" si="23"/>
        <v>1</v>
      </c>
      <c r="T628" s="5"/>
      <c r="AF628" s="6"/>
    </row>
    <row r="629" spans="2:32" ht="15.95" hidden="1" customHeight="1" x14ac:dyDescent="0.25">
      <c r="B629" s="59" t="s">
        <v>69</v>
      </c>
      <c r="C629" s="74"/>
      <c r="D629" s="74"/>
      <c r="E629" s="68"/>
      <c r="F629" s="62"/>
      <c r="G629" s="69"/>
      <c r="H629" s="70"/>
      <c r="I629" s="75">
        <f t="shared" si="24"/>
        <v>0</v>
      </c>
      <c r="J629" s="76"/>
      <c r="K629" s="68"/>
      <c r="L629" s="1" t="b">
        <f t="shared" si="23"/>
        <v>1</v>
      </c>
      <c r="T629" s="5"/>
      <c r="AF629" s="6"/>
    </row>
    <row r="630" spans="2:32" ht="15.95" hidden="1" customHeight="1" x14ac:dyDescent="0.25">
      <c r="B630" s="59" t="s">
        <v>69</v>
      </c>
      <c r="C630" s="74"/>
      <c r="D630" s="74"/>
      <c r="E630" s="68"/>
      <c r="F630" s="62"/>
      <c r="G630" s="69"/>
      <c r="H630" s="70"/>
      <c r="I630" s="75">
        <f t="shared" si="24"/>
        <v>0</v>
      </c>
      <c r="J630" s="76"/>
      <c r="K630" s="68"/>
      <c r="L630" s="1" t="b">
        <f t="shared" si="23"/>
        <v>1</v>
      </c>
      <c r="T630" s="5"/>
      <c r="AF630" s="6"/>
    </row>
    <row r="631" spans="2:32" ht="15.95" hidden="1" customHeight="1" x14ac:dyDescent="0.25">
      <c r="B631" s="59" t="s">
        <v>69</v>
      </c>
      <c r="C631" s="74"/>
      <c r="D631" s="74"/>
      <c r="E631" s="68"/>
      <c r="F631" s="62"/>
      <c r="G631" s="69"/>
      <c r="H631" s="70"/>
      <c r="I631" s="75">
        <f t="shared" si="24"/>
        <v>0</v>
      </c>
      <c r="J631" s="76"/>
      <c r="K631" s="68"/>
      <c r="L631" s="1" t="b">
        <f t="shared" si="23"/>
        <v>1</v>
      </c>
      <c r="T631" s="5"/>
      <c r="AF631" s="6"/>
    </row>
    <row r="632" spans="2:32" ht="15.95" hidden="1" customHeight="1" x14ac:dyDescent="0.25">
      <c r="B632" s="59" t="s">
        <v>69</v>
      </c>
      <c r="C632" s="74"/>
      <c r="D632" s="74"/>
      <c r="E632" s="68"/>
      <c r="F632" s="62"/>
      <c r="G632" s="69"/>
      <c r="H632" s="70"/>
      <c r="I632" s="75">
        <f t="shared" si="24"/>
        <v>0</v>
      </c>
      <c r="J632" s="76"/>
      <c r="K632" s="68"/>
      <c r="L632" s="1" t="b">
        <f t="shared" si="23"/>
        <v>1</v>
      </c>
      <c r="T632" s="5"/>
      <c r="AF632" s="6"/>
    </row>
    <row r="633" spans="2:32" ht="15.95" hidden="1" customHeight="1" x14ac:dyDescent="0.25">
      <c r="B633" s="59" t="s">
        <v>69</v>
      </c>
      <c r="C633" s="74"/>
      <c r="D633" s="74"/>
      <c r="E633" s="68"/>
      <c r="F633" s="62"/>
      <c r="G633" s="69"/>
      <c r="H633" s="70"/>
      <c r="I633" s="75">
        <f t="shared" si="24"/>
        <v>0</v>
      </c>
      <c r="J633" s="76"/>
      <c r="K633" s="68"/>
      <c r="L633" s="1" t="b">
        <f t="shared" si="23"/>
        <v>1</v>
      </c>
      <c r="T633" s="5"/>
      <c r="AF633" s="6"/>
    </row>
    <row r="634" spans="2:32" ht="15.95" hidden="1" customHeight="1" x14ac:dyDescent="0.25">
      <c r="B634" s="59" t="s">
        <v>69</v>
      </c>
      <c r="C634" s="74"/>
      <c r="D634" s="74"/>
      <c r="E634" s="68"/>
      <c r="F634" s="62"/>
      <c r="G634" s="69"/>
      <c r="H634" s="70"/>
      <c r="I634" s="75">
        <f t="shared" si="24"/>
        <v>0</v>
      </c>
      <c r="J634" s="76"/>
      <c r="K634" s="68"/>
      <c r="L634" s="1" t="b">
        <f t="shared" si="23"/>
        <v>1</v>
      </c>
      <c r="T634" s="5"/>
      <c r="AF634" s="6"/>
    </row>
    <row r="635" spans="2:32" ht="15.95" hidden="1" customHeight="1" x14ac:dyDescent="0.25">
      <c r="B635" s="59" t="s">
        <v>69</v>
      </c>
      <c r="C635" s="74"/>
      <c r="D635" s="74"/>
      <c r="E635" s="68"/>
      <c r="F635" s="62"/>
      <c r="G635" s="69"/>
      <c r="H635" s="70"/>
      <c r="I635" s="75">
        <f t="shared" si="24"/>
        <v>0</v>
      </c>
      <c r="J635" s="76"/>
      <c r="K635" s="68"/>
      <c r="L635" s="1" t="b">
        <f t="shared" si="23"/>
        <v>1</v>
      </c>
      <c r="T635" s="5"/>
      <c r="AF635" s="6"/>
    </row>
    <row r="636" spans="2:32" ht="15.95" hidden="1" customHeight="1" x14ac:dyDescent="0.25">
      <c r="B636" s="59" t="s">
        <v>69</v>
      </c>
      <c r="C636" s="74"/>
      <c r="D636" s="74"/>
      <c r="E636" s="68"/>
      <c r="F636" s="62"/>
      <c r="G636" s="69"/>
      <c r="H636" s="70"/>
      <c r="I636" s="75">
        <f t="shared" si="24"/>
        <v>0</v>
      </c>
      <c r="J636" s="76"/>
      <c r="K636" s="68"/>
      <c r="L636" s="1" t="b">
        <f t="shared" si="23"/>
        <v>1</v>
      </c>
      <c r="T636" s="5"/>
      <c r="AF636" s="6"/>
    </row>
    <row r="637" spans="2:32" ht="15.95" hidden="1" customHeight="1" x14ac:dyDescent="0.25">
      <c r="B637" s="59" t="s">
        <v>69</v>
      </c>
      <c r="C637" s="74"/>
      <c r="D637" s="74"/>
      <c r="E637" s="68"/>
      <c r="F637" s="62"/>
      <c r="G637" s="69"/>
      <c r="H637" s="70"/>
      <c r="I637" s="75">
        <f t="shared" si="24"/>
        <v>0</v>
      </c>
      <c r="J637" s="76"/>
      <c r="K637" s="68"/>
      <c r="L637" s="1" t="b">
        <f t="shared" si="23"/>
        <v>1</v>
      </c>
      <c r="T637" s="5"/>
      <c r="AF637" s="6"/>
    </row>
    <row r="638" spans="2:32" ht="15.95" hidden="1" customHeight="1" x14ac:dyDescent="0.25">
      <c r="B638" s="59" t="s">
        <v>69</v>
      </c>
      <c r="C638" s="74"/>
      <c r="D638" s="74"/>
      <c r="E638" s="68"/>
      <c r="F638" s="62"/>
      <c r="G638" s="69"/>
      <c r="H638" s="70"/>
      <c r="I638" s="75">
        <f t="shared" si="24"/>
        <v>0</v>
      </c>
      <c r="J638" s="76"/>
      <c r="K638" s="68"/>
      <c r="L638" s="1" t="b">
        <f t="shared" si="23"/>
        <v>1</v>
      </c>
      <c r="T638" s="5"/>
      <c r="AF638" s="6"/>
    </row>
    <row r="639" spans="2:32" ht="15.95" hidden="1" customHeight="1" x14ac:dyDescent="0.25">
      <c r="B639" s="59" t="s">
        <v>69</v>
      </c>
      <c r="C639" s="74"/>
      <c r="D639" s="74"/>
      <c r="E639" s="68"/>
      <c r="F639" s="62"/>
      <c r="G639" s="69"/>
      <c r="H639" s="70"/>
      <c r="I639" s="75">
        <f t="shared" si="24"/>
        <v>0</v>
      </c>
      <c r="J639" s="76"/>
      <c r="K639" s="68"/>
      <c r="L639" s="1" t="b">
        <f t="shared" si="23"/>
        <v>1</v>
      </c>
      <c r="T639" s="5"/>
      <c r="AF639" s="6"/>
    </row>
    <row r="640" spans="2:32" ht="15.95" hidden="1" customHeight="1" x14ac:dyDescent="0.25">
      <c r="B640" s="59" t="s">
        <v>69</v>
      </c>
      <c r="C640" s="74"/>
      <c r="D640" s="74"/>
      <c r="E640" s="68"/>
      <c r="F640" s="62"/>
      <c r="G640" s="69"/>
      <c r="H640" s="70"/>
      <c r="I640" s="75">
        <f t="shared" si="24"/>
        <v>0</v>
      </c>
      <c r="J640" s="76"/>
      <c r="K640" s="68"/>
      <c r="L640" s="1" t="b">
        <f t="shared" si="23"/>
        <v>1</v>
      </c>
      <c r="T640" s="5"/>
      <c r="AF640" s="6"/>
    </row>
    <row r="641" spans="2:32" ht="15.95" hidden="1" customHeight="1" x14ac:dyDescent="0.25">
      <c r="B641" s="59" t="s">
        <v>69</v>
      </c>
      <c r="C641" s="74"/>
      <c r="D641" s="74"/>
      <c r="E641" s="68"/>
      <c r="F641" s="62"/>
      <c r="G641" s="69"/>
      <c r="H641" s="70"/>
      <c r="I641" s="75">
        <f t="shared" si="24"/>
        <v>0</v>
      </c>
      <c r="J641" s="76"/>
      <c r="K641" s="68"/>
      <c r="L641" s="1" t="b">
        <f t="shared" si="23"/>
        <v>1</v>
      </c>
      <c r="T641" s="5"/>
      <c r="AF641" s="6"/>
    </row>
    <row r="642" spans="2:32" ht="15.95" hidden="1" customHeight="1" x14ac:dyDescent="0.25">
      <c r="B642" s="59" t="s">
        <v>69</v>
      </c>
      <c r="C642" s="74"/>
      <c r="D642" s="74"/>
      <c r="E642" s="68"/>
      <c r="F642" s="62"/>
      <c r="G642" s="69"/>
      <c r="H642" s="70"/>
      <c r="I642" s="75">
        <f t="shared" si="24"/>
        <v>0</v>
      </c>
      <c r="J642" s="76"/>
      <c r="K642" s="68"/>
      <c r="L642" s="1" t="b">
        <f t="shared" si="23"/>
        <v>1</v>
      </c>
      <c r="T642" s="5"/>
      <c r="AF642" s="6"/>
    </row>
    <row r="643" spans="2:32" ht="15.95" hidden="1" customHeight="1" x14ac:dyDescent="0.25">
      <c r="B643" s="59" t="s">
        <v>69</v>
      </c>
      <c r="C643" s="74"/>
      <c r="D643" s="74"/>
      <c r="E643" s="68"/>
      <c r="F643" s="62"/>
      <c r="G643" s="69"/>
      <c r="H643" s="70"/>
      <c r="I643" s="75">
        <f t="shared" si="24"/>
        <v>0</v>
      </c>
      <c r="J643" s="76"/>
      <c r="K643" s="68"/>
      <c r="L643" s="1" t="b">
        <f t="shared" si="23"/>
        <v>1</v>
      </c>
      <c r="T643" s="5"/>
      <c r="AF643" s="6"/>
    </row>
    <row r="644" spans="2:32" ht="15.95" hidden="1" customHeight="1" x14ac:dyDescent="0.25">
      <c r="B644" s="59" t="s">
        <v>69</v>
      </c>
      <c r="C644" s="74"/>
      <c r="D644" s="74"/>
      <c r="E644" s="68"/>
      <c r="F644" s="62"/>
      <c r="G644" s="69"/>
      <c r="H644" s="70"/>
      <c r="I644" s="75">
        <f t="shared" si="24"/>
        <v>0</v>
      </c>
      <c r="J644" s="76"/>
      <c r="K644" s="68"/>
      <c r="L644" s="1" t="b">
        <f t="shared" si="23"/>
        <v>1</v>
      </c>
      <c r="T644" s="5"/>
      <c r="AF644" s="6"/>
    </row>
    <row r="645" spans="2:32" ht="15.95" hidden="1" customHeight="1" x14ac:dyDescent="0.25">
      <c r="B645" s="59" t="s">
        <v>69</v>
      </c>
      <c r="C645" s="74"/>
      <c r="D645" s="74"/>
      <c r="E645" s="68"/>
      <c r="F645" s="62"/>
      <c r="G645" s="69"/>
      <c r="H645" s="70"/>
      <c r="I645" s="75">
        <f t="shared" si="24"/>
        <v>0</v>
      </c>
      <c r="J645" s="76"/>
      <c r="K645" s="68"/>
      <c r="L645" s="1" t="b">
        <f t="shared" si="23"/>
        <v>1</v>
      </c>
      <c r="T645" s="5"/>
      <c r="AF645" s="6"/>
    </row>
    <row r="646" spans="2:32" ht="15.95" hidden="1" customHeight="1" x14ac:dyDescent="0.25">
      <c r="B646" s="59" t="s">
        <v>69</v>
      </c>
      <c r="C646" s="74"/>
      <c r="D646" s="74"/>
      <c r="E646" s="68"/>
      <c r="F646" s="62"/>
      <c r="G646" s="69"/>
      <c r="H646" s="70"/>
      <c r="I646" s="75">
        <f t="shared" si="24"/>
        <v>0</v>
      </c>
      <c r="J646" s="76"/>
      <c r="K646" s="68"/>
      <c r="L646" s="1" t="b">
        <f t="shared" si="23"/>
        <v>1</v>
      </c>
      <c r="T646" s="5"/>
      <c r="AF646" s="6"/>
    </row>
    <row r="647" spans="2:32" ht="15.95" hidden="1" customHeight="1" x14ac:dyDescent="0.25">
      <c r="B647" s="59" t="s">
        <v>69</v>
      </c>
      <c r="C647" s="74"/>
      <c r="D647" s="74"/>
      <c r="E647" s="68"/>
      <c r="F647" s="62"/>
      <c r="G647" s="69"/>
      <c r="H647" s="70"/>
      <c r="I647" s="75">
        <f t="shared" si="24"/>
        <v>0</v>
      </c>
      <c r="J647" s="76"/>
      <c r="K647" s="68"/>
      <c r="L647" s="1" t="b">
        <f t="shared" si="23"/>
        <v>1</v>
      </c>
      <c r="T647" s="5"/>
      <c r="AF647" s="6"/>
    </row>
    <row r="648" spans="2:32" ht="15.95" hidden="1" customHeight="1" x14ac:dyDescent="0.25">
      <c r="B648" s="59" t="s">
        <v>69</v>
      </c>
      <c r="C648" s="74"/>
      <c r="D648" s="74"/>
      <c r="E648" s="68"/>
      <c r="F648" s="62"/>
      <c r="G648" s="69"/>
      <c r="H648" s="70"/>
      <c r="I648" s="75">
        <f t="shared" si="24"/>
        <v>0</v>
      </c>
      <c r="J648" s="76"/>
      <c r="K648" s="68"/>
      <c r="L648" s="1" t="b">
        <f t="shared" si="23"/>
        <v>1</v>
      </c>
      <c r="T648" s="5"/>
      <c r="AF648" s="6"/>
    </row>
    <row r="649" spans="2:32" ht="15.95" hidden="1" customHeight="1" x14ac:dyDescent="0.25">
      <c r="B649" s="59" t="s">
        <v>71</v>
      </c>
      <c r="C649" s="74"/>
      <c r="D649" s="74"/>
      <c r="E649" s="68"/>
      <c r="F649" s="62"/>
      <c r="G649" s="69"/>
      <c r="H649" s="70"/>
      <c r="I649" s="75">
        <f t="shared" si="24"/>
        <v>0</v>
      </c>
      <c r="J649" s="76"/>
      <c r="K649" s="68"/>
      <c r="L649" s="1" t="b">
        <f t="shared" si="23"/>
        <v>1</v>
      </c>
      <c r="T649" s="5"/>
      <c r="AF649" s="6"/>
    </row>
    <row r="650" spans="2:32" ht="15.95" hidden="1" customHeight="1" x14ac:dyDescent="0.25">
      <c r="B650" s="59" t="s">
        <v>71</v>
      </c>
      <c r="C650" s="74"/>
      <c r="D650" s="74"/>
      <c r="E650" s="68"/>
      <c r="F650" s="62"/>
      <c r="G650" s="69"/>
      <c r="H650" s="70"/>
      <c r="I650" s="75">
        <f t="shared" si="24"/>
        <v>0</v>
      </c>
      <c r="J650" s="76"/>
      <c r="K650" s="68"/>
      <c r="L650" s="1" t="b">
        <f t="shared" si="23"/>
        <v>1</v>
      </c>
      <c r="T650" s="5"/>
      <c r="AF650" s="6"/>
    </row>
    <row r="651" spans="2:32" ht="15.95" hidden="1" customHeight="1" x14ac:dyDescent="0.25">
      <c r="B651" s="59" t="s">
        <v>71</v>
      </c>
      <c r="C651" s="74"/>
      <c r="D651" s="74"/>
      <c r="E651" s="68"/>
      <c r="F651" s="62"/>
      <c r="G651" s="69"/>
      <c r="H651" s="70"/>
      <c r="I651" s="75">
        <f t="shared" si="24"/>
        <v>0</v>
      </c>
      <c r="J651" s="76"/>
      <c r="K651" s="68"/>
      <c r="L651" s="1" t="b">
        <f t="shared" si="23"/>
        <v>1</v>
      </c>
      <c r="T651" s="5"/>
      <c r="AF651" s="6"/>
    </row>
    <row r="652" spans="2:32" ht="15.95" hidden="1" customHeight="1" x14ac:dyDescent="0.25">
      <c r="B652" s="59" t="s">
        <v>71</v>
      </c>
      <c r="C652" s="74"/>
      <c r="D652" s="74"/>
      <c r="E652" s="68"/>
      <c r="F652" s="62"/>
      <c r="G652" s="69"/>
      <c r="H652" s="70"/>
      <c r="I652" s="75">
        <f t="shared" si="24"/>
        <v>0</v>
      </c>
      <c r="J652" s="76"/>
      <c r="K652" s="68"/>
      <c r="L652" s="1" t="b">
        <f t="shared" si="23"/>
        <v>1</v>
      </c>
      <c r="T652" s="5"/>
      <c r="AF652" s="6"/>
    </row>
    <row r="653" spans="2:32" ht="15.95" hidden="1" customHeight="1" x14ac:dyDescent="0.25">
      <c r="B653" s="59" t="s">
        <v>71</v>
      </c>
      <c r="C653" s="74"/>
      <c r="D653" s="74"/>
      <c r="E653" s="68"/>
      <c r="F653" s="62"/>
      <c r="G653" s="69"/>
      <c r="H653" s="70"/>
      <c r="I653" s="75">
        <f t="shared" si="24"/>
        <v>0</v>
      </c>
      <c r="J653" s="76"/>
      <c r="K653" s="68"/>
      <c r="L653" s="1" t="b">
        <f t="shared" ref="L653:L716" si="25">IF(E652=G652,TRUE,IF(G652="kg",(IF(E652="g",TRUE,IF(E652="ml",IF(G652="litre",TRUE,"Inconsistant Units"),"Inconsistant Units"))),IF(E652="ml",IF(G652="litre",TRUE,"Inconsistant Units"),"Inconsistant Units")))</f>
        <v>1</v>
      </c>
      <c r="T653" s="5"/>
      <c r="AF653" s="6"/>
    </row>
    <row r="654" spans="2:32" ht="15.95" hidden="1" customHeight="1" x14ac:dyDescent="0.25">
      <c r="B654" s="59" t="s">
        <v>71</v>
      </c>
      <c r="C654" s="74"/>
      <c r="D654" s="74"/>
      <c r="E654" s="68"/>
      <c r="F654" s="62"/>
      <c r="G654" s="69"/>
      <c r="H654" s="70"/>
      <c r="I654" s="75">
        <f t="shared" ref="I654:I717" si="26">IF(IF(ISBLANK(F654),H654,H654/F654)&gt;0.005,(IF(ISBLANK(F654),H654,H654/F654)),ROUNDUP(IF(ISBLANK(F654),H654,H654/F654),2))</f>
        <v>0</v>
      </c>
      <c r="J654" s="76"/>
      <c r="K654" s="68"/>
      <c r="L654" s="1" t="b">
        <f t="shared" si="25"/>
        <v>1</v>
      </c>
      <c r="T654" s="5"/>
      <c r="AF654" s="6"/>
    </row>
    <row r="655" spans="2:32" ht="15.95" hidden="1" customHeight="1" x14ac:dyDescent="0.25">
      <c r="B655" s="59" t="s">
        <v>71</v>
      </c>
      <c r="C655" s="74"/>
      <c r="D655" s="74"/>
      <c r="E655" s="68"/>
      <c r="F655" s="62"/>
      <c r="G655" s="69"/>
      <c r="H655" s="70"/>
      <c r="I655" s="75">
        <f t="shared" si="26"/>
        <v>0</v>
      </c>
      <c r="J655" s="76"/>
      <c r="K655" s="68"/>
      <c r="L655" s="1" t="b">
        <f t="shared" si="25"/>
        <v>1</v>
      </c>
      <c r="T655" s="5"/>
      <c r="AF655" s="6"/>
    </row>
    <row r="656" spans="2:32" ht="15.95" hidden="1" customHeight="1" x14ac:dyDescent="0.25">
      <c r="B656" s="59" t="s">
        <v>71</v>
      </c>
      <c r="C656" s="74"/>
      <c r="D656" s="74"/>
      <c r="E656" s="68"/>
      <c r="F656" s="62"/>
      <c r="G656" s="69"/>
      <c r="H656" s="70"/>
      <c r="I656" s="75">
        <f t="shared" si="26"/>
        <v>0</v>
      </c>
      <c r="J656" s="76"/>
      <c r="K656" s="68"/>
      <c r="L656" s="1" t="b">
        <f t="shared" si="25"/>
        <v>1</v>
      </c>
      <c r="T656" s="5"/>
      <c r="AF656" s="6"/>
    </row>
    <row r="657" spans="2:32" ht="15.95" hidden="1" customHeight="1" x14ac:dyDescent="0.25">
      <c r="B657" s="59" t="s">
        <v>71</v>
      </c>
      <c r="C657" s="74"/>
      <c r="D657" s="74"/>
      <c r="E657" s="68"/>
      <c r="F657" s="62"/>
      <c r="G657" s="69"/>
      <c r="H657" s="70"/>
      <c r="I657" s="75">
        <f t="shared" si="26"/>
        <v>0</v>
      </c>
      <c r="J657" s="76"/>
      <c r="K657" s="68"/>
      <c r="L657" s="1" t="b">
        <f t="shared" si="25"/>
        <v>1</v>
      </c>
      <c r="T657" s="5"/>
      <c r="AF657" s="6"/>
    </row>
    <row r="658" spans="2:32" ht="15.95" hidden="1" customHeight="1" x14ac:dyDescent="0.25">
      <c r="B658" s="59" t="s">
        <v>71</v>
      </c>
      <c r="C658" s="74"/>
      <c r="D658" s="74"/>
      <c r="E658" s="68"/>
      <c r="F658" s="62"/>
      <c r="G658" s="69"/>
      <c r="H658" s="70"/>
      <c r="I658" s="75">
        <f t="shared" si="26"/>
        <v>0</v>
      </c>
      <c r="J658" s="76"/>
      <c r="K658" s="68"/>
      <c r="L658" s="1" t="b">
        <f t="shared" si="25"/>
        <v>1</v>
      </c>
      <c r="T658" s="5"/>
      <c r="AF658" s="6"/>
    </row>
    <row r="659" spans="2:32" ht="15.95" hidden="1" customHeight="1" x14ac:dyDescent="0.25">
      <c r="B659" s="59" t="s">
        <v>71</v>
      </c>
      <c r="C659" s="74"/>
      <c r="D659" s="74"/>
      <c r="E659" s="68"/>
      <c r="F659" s="62"/>
      <c r="G659" s="69"/>
      <c r="H659" s="70"/>
      <c r="I659" s="75">
        <f t="shared" si="26"/>
        <v>0</v>
      </c>
      <c r="J659" s="76"/>
      <c r="K659" s="68"/>
      <c r="L659" s="1" t="b">
        <f t="shared" si="25"/>
        <v>1</v>
      </c>
      <c r="T659" s="5"/>
      <c r="AF659" s="6"/>
    </row>
    <row r="660" spans="2:32" ht="15.95" hidden="1" customHeight="1" x14ac:dyDescent="0.25">
      <c r="B660" s="59" t="s">
        <v>71</v>
      </c>
      <c r="C660" s="74"/>
      <c r="D660" s="74"/>
      <c r="E660" s="68"/>
      <c r="F660" s="62"/>
      <c r="G660" s="69"/>
      <c r="H660" s="70"/>
      <c r="I660" s="75">
        <f t="shared" si="26"/>
        <v>0</v>
      </c>
      <c r="J660" s="76"/>
      <c r="K660" s="68"/>
      <c r="L660" s="1" t="b">
        <f t="shared" si="25"/>
        <v>1</v>
      </c>
      <c r="T660" s="5"/>
      <c r="AF660" s="6"/>
    </row>
    <row r="661" spans="2:32" ht="15.95" hidden="1" customHeight="1" x14ac:dyDescent="0.25">
      <c r="B661" s="59" t="s">
        <v>71</v>
      </c>
      <c r="C661" s="74"/>
      <c r="D661" s="74"/>
      <c r="E661" s="68"/>
      <c r="F661" s="62"/>
      <c r="G661" s="69"/>
      <c r="H661" s="70"/>
      <c r="I661" s="75">
        <f t="shared" si="26"/>
        <v>0</v>
      </c>
      <c r="J661" s="76"/>
      <c r="K661" s="68"/>
      <c r="L661" s="1" t="b">
        <f t="shared" si="25"/>
        <v>1</v>
      </c>
      <c r="T661" s="5"/>
      <c r="AF661" s="6"/>
    </row>
    <row r="662" spans="2:32" ht="15.95" hidden="1" customHeight="1" x14ac:dyDescent="0.25">
      <c r="B662" s="59" t="s">
        <v>71</v>
      </c>
      <c r="C662" s="74"/>
      <c r="D662" s="74"/>
      <c r="E662" s="68"/>
      <c r="F662" s="62"/>
      <c r="G662" s="69"/>
      <c r="H662" s="70"/>
      <c r="I662" s="75">
        <f t="shared" si="26"/>
        <v>0</v>
      </c>
      <c r="J662" s="76"/>
      <c r="K662" s="68"/>
      <c r="L662" s="1" t="b">
        <f t="shared" si="25"/>
        <v>1</v>
      </c>
      <c r="T662" s="5"/>
      <c r="AF662" s="6"/>
    </row>
    <row r="663" spans="2:32" ht="15.95" hidden="1" customHeight="1" x14ac:dyDescent="0.25">
      <c r="B663" s="59" t="s">
        <v>71</v>
      </c>
      <c r="C663" s="74"/>
      <c r="D663" s="74"/>
      <c r="E663" s="68"/>
      <c r="F663" s="62"/>
      <c r="G663" s="69"/>
      <c r="H663" s="70"/>
      <c r="I663" s="75">
        <f t="shared" si="26"/>
        <v>0</v>
      </c>
      <c r="J663" s="76"/>
      <c r="K663" s="68"/>
      <c r="L663" s="1" t="b">
        <f t="shared" si="25"/>
        <v>1</v>
      </c>
      <c r="T663" s="5"/>
      <c r="AF663" s="6"/>
    </row>
    <row r="664" spans="2:32" ht="15.95" hidden="1" customHeight="1" x14ac:dyDescent="0.25">
      <c r="B664" s="59" t="s">
        <v>71</v>
      </c>
      <c r="C664" s="74"/>
      <c r="D664" s="74"/>
      <c r="E664" s="68"/>
      <c r="F664" s="62"/>
      <c r="G664" s="69"/>
      <c r="H664" s="70"/>
      <c r="I664" s="75">
        <f t="shared" si="26"/>
        <v>0</v>
      </c>
      <c r="J664" s="76"/>
      <c r="K664" s="68"/>
      <c r="L664" s="1" t="b">
        <f t="shared" si="25"/>
        <v>1</v>
      </c>
      <c r="T664" s="5"/>
      <c r="AF664" s="6"/>
    </row>
    <row r="665" spans="2:32" ht="15.95" hidden="1" customHeight="1" x14ac:dyDescent="0.25">
      <c r="B665" s="59" t="s">
        <v>71</v>
      </c>
      <c r="C665" s="74"/>
      <c r="D665" s="74"/>
      <c r="E665" s="68"/>
      <c r="F665" s="62"/>
      <c r="G665" s="69"/>
      <c r="H665" s="70"/>
      <c r="I665" s="75">
        <f t="shared" si="26"/>
        <v>0</v>
      </c>
      <c r="J665" s="76"/>
      <c r="K665" s="68"/>
      <c r="L665" s="1" t="b">
        <f t="shared" si="25"/>
        <v>1</v>
      </c>
      <c r="T665" s="5"/>
      <c r="AF665" s="6"/>
    </row>
    <row r="666" spans="2:32" ht="15.95" hidden="1" customHeight="1" x14ac:dyDescent="0.25">
      <c r="B666" s="59" t="s">
        <v>71</v>
      </c>
      <c r="C666" s="74"/>
      <c r="D666" s="74"/>
      <c r="E666" s="68"/>
      <c r="F666" s="62"/>
      <c r="G666" s="69"/>
      <c r="H666" s="70"/>
      <c r="I666" s="75">
        <f t="shared" si="26"/>
        <v>0</v>
      </c>
      <c r="J666" s="76"/>
      <c r="K666" s="68"/>
      <c r="L666" s="1" t="b">
        <f t="shared" si="25"/>
        <v>1</v>
      </c>
      <c r="T666" s="5"/>
      <c r="AF666" s="6"/>
    </row>
    <row r="667" spans="2:32" ht="15.95" hidden="1" customHeight="1" x14ac:dyDescent="0.25">
      <c r="B667" s="59" t="s">
        <v>71</v>
      </c>
      <c r="C667" s="74"/>
      <c r="D667" s="74"/>
      <c r="E667" s="68"/>
      <c r="F667" s="62"/>
      <c r="G667" s="69"/>
      <c r="H667" s="70"/>
      <c r="I667" s="75">
        <f t="shared" si="26"/>
        <v>0</v>
      </c>
      <c r="J667" s="76"/>
      <c r="K667" s="68"/>
      <c r="L667" s="1" t="b">
        <f t="shared" si="25"/>
        <v>1</v>
      </c>
      <c r="T667" s="5"/>
      <c r="AF667" s="6"/>
    </row>
    <row r="668" spans="2:32" ht="15.95" hidden="1" customHeight="1" x14ac:dyDescent="0.25">
      <c r="B668" s="59" t="s">
        <v>71</v>
      </c>
      <c r="C668" s="74"/>
      <c r="D668" s="74"/>
      <c r="E668" s="68"/>
      <c r="F668" s="62"/>
      <c r="G668" s="69"/>
      <c r="H668" s="70"/>
      <c r="I668" s="75">
        <f t="shared" si="26"/>
        <v>0</v>
      </c>
      <c r="J668" s="76"/>
      <c r="K668" s="68"/>
      <c r="L668" s="1" t="b">
        <f t="shared" si="25"/>
        <v>1</v>
      </c>
      <c r="T668" s="5"/>
      <c r="AF668" s="6"/>
    </row>
    <row r="669" spans="2:32" ht="15.95" hidden="1" customHeight="1" x14ac:dyDescent="0.25">
      <c r="B669" s="59" t="s">
        <v>71</v>
      </c>
      <c r="C669" s="74"/>
      <c r="D669" s="74"/>
      <c r="E669" s="68"/>
      <c r="F669" s="62"/>
      <c r="G669" s="69"/>
      <c r="H669" s="70"/>
      <c r="I669" s="75">
        <f t="shared" si="26"/>
        <v>0</v>
      </c>
      <c r="J669" s="76"/>
      <c r="K669" s="68"/>
      <c r="L669" s="1" t="b">
        <f t="shared" si="25"/>
        <v>1</v>
      </c>
      <c r="T669" s="5"/>
      <c r="AF669" s="6"/>
    </row>
    <row r="670" spans="2:32" ht="15.95" hidden="1" customHeight="1" x14ac:dyDescent="0.25">
      <c r="B670" s="59" t="s">
        <v>71</v>
      </c>
      <c r="C670" s="74"/>
      <c r="D670" s="74"/>
      <c r="E670" s="68"/>
      <c r="F670" s="62"/>
      <c r="G670" s="69"/>
      <c r="H670" s="70"/>
      <c r="I670" s="75">
        <f t="shared" si="26"/>
        <v>0</v>
      </c>
      <c r="J670" s="76"/>
      <c r="K670" s="68"/>
      <c r="L670" s="1" t="b">
        <f t="shared" si="25"/>
        <v>1</v>
      </c>
      <c r="T670" s="5"/>
      <c r="AF670" s="6"/>
    </row>
    <row r="671" spans="2:32" ht="15.95" hidden="1" customHeight="1" x14ac:dyDescent="0.25">
      <c r="B671" s="59" t="s">
        <v>71</v>
      </c>
      <c r="C671" s="74"/>
      <c r="D671" s="74"/>
      <c r="E671" s="68"/>
      <c r="F671" s="62"/>
      <c r="G671" s="69"/>
      <c r="H671" s="70"/>
      <c r="I671" s="75">
        <f t="shared" si="26"/>
        <v>0</v>
      </c>
      <c r="J671" s="76"/>
      <c r="K671" s="68"/>
      <c r="L671" s="1" t="b">
        <f t="shared" si="25"/>
        <v>1</v>
      </c>
      <c r="T671" s="5"/>
      <c r="AF671" s="6"/>
    </row>
    <row r="672" spans="2:32" ht="15.95" hidden="1" customHeight="1" x14ac:dyDescent="0.25">
      <c r="B672" s="59" t="s">
        <v>71</v>
      </c>
      <c r="C672" s="74"/>
      <c r="D672" s="74"/>
      <c r="E672" s="68"/>
      <c r="F672" s="62"/>
      <c r="G672" s="69"/>
      <c r="H672" s="70"/>
      <c r="I672" s="75">
        <f t="shared" si="26"/>
        <v>0</v>
      </c>
      <c r="J672" s="76"/>
      <c r="K672" s="68"/>
      <c r="L672" s="1" t="b">
        <f t="shared" si="25"/>
        <v>1</v>
      </c>
      <c r="T672" s="5"/>
      <c r="AF672" s="6"/>
    </row>
    <row r="673" spans="2:32" ht="15.95" hidden="1" customHeight="1" x14ac:dyDescent="0.25">
      <c r="B673" s="59" t="s">
        <v>71</v>
      </c>
      <c r="C673" s="74"/>
      <c r="D673" s="74"/>
      <c r="E673" s="68"/>
      <c r="F673" s="62"/>
      <c r="G673" s="69"/>
      <c r="H673" s="70"/>
      <c r="I673" s="75">
        <f t="shared" si="26"/>
        <v>0</v>
      </c>
      <c r="J673" s="76"/>
      <c r="K673" s="68"/>
      <c r="L673" s="1" t="b">
        <f t="shared" si="25"/>
        <v>1</v>
      </c>
      <c r="T673" s="5"/>
      <c r="AF673" s="6"/>
    </row>
    <row r="674" spans="2:32" ht="15.95" hidden="1" customHeight="1" x14ac:dyDescent="0.25">
      <c r="B674" s="59" t="s">
        <v>71</v>
      </c>
      <c r="C674" s="74"/>
      <c r="D674" s="74"/>
      <c r="E674" s="68"/>
      <c r="F674" s="62"/>
      <c r="G674" s="69"/>
      <c r="H674" s="70"/>
      <c r="I674" s="75">
        <f t="shared" si="26"/>
        <v>0</v>
      </c>
      <c r="J674" s="76"/>
      <c r="K674" s="68"/>
      <c r="L674" s="1" t="b">
        <f t="shared" si="25"/>
        <v>1</v>
      </c>
      <c r="T674" s="5"/>
      <c r="AF674" s="6"/>
    </row>
    <row r="675" spans="2:32" ht="15.95" hidden="1" customHeight="1" x14ac:dyDescent="0.25">
      <c r="B675" s="59" t="s">
        <v>71</v>
      </c>
      <c r="C675" s="74"/>
      <c r="D675" s="74"/>
      <c r="E675" s="68"/>
      <c r="F675" s="62"/>
      <c r="G675" s="69"/>
      <c r="H675" s="70"/>
      <c r="I675" s="75">
        <f t="shared" si="26"/>
        <v>0</v>
      </c>
      <c r="J675" s="76"/>
      <c r="K675" s="68"/>
      <c r="L675" s="1" t="b">
        <f t="shared" si="25"/>
        <v>1</v>
      </c>
      <c r="T675" s="5"/>
      <c r="AF675" s="6"/>
    </row>
    <row r="676" spans="2:32" ht="15.95" hidden="1" customHeight="1" x14ac:dyDescent="0.25">
      <c r="B676" s="59" t="s">
        <v>71</v>
      </c>
      <c r="C676" s="74"/>
      <c r="D676" s="74"/>
      <c r="E676" s="68"/>
      <c r="F676" s="62"/>
      <c r="G676" s="69"/>
      <c r="H676" s="70"/>
      <c r="I676" s="75">
        <f t="shared" si="26"/>
        <v>0</v>
      </c>
      <c r="J676" s="76"/>
      <c r="K676" s="68"/>
      <c r="L676" s="1" t="b">
        <f t="shared" si="25"/>
        <v>1</v>
      </c>
      <c r="T676" s="5"/>
      <c r="AF676" s="6"/>
    </row>
    <row r="677" spans="2:32" ht="15.95" hidden="1" customHeight="1" x14ac:dyDescent="0.25">
      <c r="B677" s="59" t="s">
        <v>71</v>
      </c>
      <c r="C677" s="74"/>
      <c r="D677" s="74"/>
      <c r="E677" s="68"/>
      <c r="F677" s="62"/>
      <c r="G677" s="69"/>
      <c r="H677" s="70"/>
      <c r="I677" s="75">
        <f t="shared" si="26"/>
        <v>0</v>
      </c>
      <c r="J677" s="76"/>
      <c r="K677" s="68"/>
      <c r="L677" s="1" t="b">
        <f t="shared" si="25"/>
        <v>1</v>
      </c>
      <c r="T677" s="5"/>
      <c r="AF677" s="6"/>
    </row>
    <row r="678" spans="2:32" ht="15.95" hidden="1" customHeight="1" x14ac:dyDescent="0.25">
      <c r="B678" s="59" t="s">
        <v>71</v>
      </c>
      <c r="C678" s="74"/>
      <c r="D678" s="74"/>
      <c r="E678" s="68"/>
      <c r="F678" s="62"/>
      <c r="G678" s="69"/>
      <c r="H678" s="70"/>
      <c r="I678" s="75">
        <f t="shared" si="26"/>
        <v>0</v>
      </c>
      <c r="J678" s="76"/>
      <c r="K678" s="68"/>
      <c r="L678" s="1" t="b">
        <f t="shared" si="25"/>
        <v>1</v>
      </c>
      <c r="T678" s="5"/>
      <c r="AF678" s="6"/>
    </row>
    <row r="679" spans="2:32" ht="15.95" hidden="1" customHeight="1" x14ac:dyDescent="0.25">
      <c r="B679" s="59" t="s">
        <v>71</v>
      </c>
      <c r="C679" s="74"/>
      <c r="D679" s="74"/>
      <c r="E679" s="68"/>
      <c r="F679" s="62"/>
      <c r="G679" s="69"/>
      <c r="H679" s="70"/>
      <c r="I679" s="75">
        <f t="shared" si="26"/>
        <v>0</v>
      </c>
      <c r="J679" s="76"/>
      <c r="K679" s="68"/>
      <c r="L679" s="1" t="b">
        <f t="shared" si="25"/>
        <v>1</v>
      </c>
      <c r="T679" s="5"/>
      <c r="AF679" s="6"/>
    </row>
    <row r="680" spans="2:32" ht="15.95" hidden="1" customHeight="1" x14ac:dyDescent="0.25">
      <c r="B680" s="59" t="s">
        <v>71</v>
      </c>
      <c r="C680" s="74"/>
      <c r="D680" s="74"/>
      <c r="E680" s="68"/>
      <c r="F680" s="62"/>
      <c r="G680" s="69"/>
      <c r="H680" s="70"/>
      <c r="I680" s="75">
        <f t="shared" si="26"/>
        <v>0</v>
      </c>
      <c r="J680" s="76"/>
      <c r="K680" s="68"/>
      <c r="L680" s="1" t="b">
        <f t="shared" si="25"/>
        <v>1</v>
      </c>
      <c r="T680" s="5"/>
      <c r="AF680" s="6"/>
    </row>
    <row r="681" spans="2:32" ht="15.95" hidden="1" customHeight="1" x14ac:dyDescent="0.25">
      <c r="B681" s="59" t="s">
        <v>71</v>
      </c>
      <c r="C681" s="74"/>
      <c r="D681" s="74"/>
      <c r="E681" s="68"/>
      <c r="F681" s="62"/>
      <c r="G681" s="69"/>
      <c r="H681" s="70"/>
      <c r="I681" s="75">
        <f t="shared" si="26"/>
        <v>0</v>
      </c>
      <c r="J681" s="76"/>
      <c r="K681" s="68"/>
      <c r="L681" s="1" t="b">
        <f t="shared" si="25"/>
        <v>1</v>
      </c>
      <c r="T681" s="5"/>
      <c r="AF681" s="6"/>
    </row>
    <row r="682" spans="2:32" ht="15.95" hidden="1" customHeight="1" x14ac:dyDescent="0.25">
      <c r="B682" s="59" t="s">
        <v>71</v>
      </c>
      <c r="C682" s="74"/>
      <c r="D682" s="74"/>
      <c r="E682" s="68"/>
      <c r="F682" s="62"/>
      <c r="G682" s="69"/>
      <c r="H682" s="70"/>
      <c r="I682" s="75">
        <f t="shared" si="26"/>
        <v>0</v>
      </c>
      <c r="J682" s="76"/>
      <c r="K682" s="68"/>
      <c r="L682" s="1" t="b">
        <f t="shared" si="25"/>
        <v>1</v>
      </c>
      <c r="T682" s="5"/>
      <c r="AF682" s="6"/>
    </row>
    <row r="683" spans="2:32" ht="15.95" customHeight="1" x14ac:dyDescent="0.25">
      <c r="B683" s="59" t="s">
        <v>71</v>
      </c>
      <c r="C683" s="74"/>
      <c r="D683" s="74"/>
      <c r="E683" s="68"/>
      <c r="F683" s="62"/>
      <c r="G683" s="69"/>
      <c r="H683" s="70"/>
      <c r="I683" s="75">
        <f t="shared" si="26"/>
        <v>0</v>
      </c>
      <c r="J683" s="76"/>
      <c r="K683" s="68"/>
      <c r="L683" s="1" t="b">
        <f t="shared" si="25"/>
        <v>1</v>
      </c>
      <c r="T683" s="5"/>
      <c r="AF683" s="6"/>
    </row>
    <row r="684" spans="2:32" ht="15.95" customHeight="1" x14ac:dyDescent="0.25">
      <c r="B684" s="59" t="s">
        <v>74</v>
      </c>
      <c r="C684" s="67" t="s">
        <v>338</v>
      </c>
      <c r="D684" s="77" t="s">
        <v>330</v>
      </c>
      <c r="E684" s="68" t="s">
        <v>50</v>
      </c>
      <c r="F684" s="62">
        <v>5</v>
      </c>
      <c r="G684" s="69" t="s">
        <v>54</v>
      </c>
      <c r="H684" s="70">
        <v>14</v>
      </c>
      <c r="I684" s="71">
        <f t="shared" si="26"/>
        <v>2.8</v>
      </c>
      <c r="J684" s="72"/>
      <c r="K684" s="73"/>
      <c r="L684" s="1" t="b">
        <f t="shared" si="25"/>
        <v>1</v>
      </c>
      <c r="T684" s="5"/>
      <c r="AF684" s="6"/>
    </row>
    <row r="685" spans="2:32" ht="15.95" customHeight="1" x14ac:dyDescent="0.25">
      <c r="B685" s="59" t="s">
        <v>74</v>
      </c>
      <c r="C685" s="67" t="s">
        <v>75</v>
      </c>
      <c r="D685" s="77" t="s">
        <v>331</v>
      </c>
      <c r="E685" s="68" t="s">
        <v>50</v>
      </c>
      <c r="F685" s="62">
        <v>3</v>
      </c>
      <c r="G685" s="69" t="s">
        <v>54</v>
      </c>
      <c r="H685" s="70">
        <v>5.25</v>
      </c>
      <c r="I685" s="71">
        <f t="shared" si="26"/>
        <v>1.75</v>
      </c>
      <c r="J685" s="72"/>
      <c r="K685" s="73"/>
      <c r="L685" s="1" t="b">
        <f t="shared" si="25"/>
        <v>1</v>
      </c>
      <c r="T685" s="5"/>
      <c r="AF685" s="6"/>
    </row>
    <row r="686" spans="2:32" ht="15.95" customHeight="1" x14ac:dyDescent="0.25">
      <c r="B686" s="59" t="s">
        <v>74</v>
      </c>
      <c r="C686" s="67" t="s">
        <v>75</v>
      </c>
      <c r="D686" s="77" t="s">
        <v>332</v>
      </c>
      <c r="E686" s="68" t="s">
        <v>50</v>
      </c>
      <c r="F686" s="62">
        <v>16</v>
      </c>
      <c r="G686" s="69" t="s">
        <v>54</v>
      </c>
      <c r="H686" s="70">
        <v>6.73</v>
      </c>
      <c r="I686" s="71">
        <f t="shared" si="26"/>
        <v>0.42062500000000003</v>
      </c>
      <c r="J686" s="72"/>
      <c r="K686" s="73"/>
      <c r="L686" s="1" t="b">
        <f t="shared" si="25"/>
        <v>1</v>
      </c>
      <c r="T686" s="5"/>
      <c r="AF686" s="6"/>
    </row>
    <row r="687" spans="2:32" ht="15.95" customHeight="1" x14ac:dyDescent="0.25">
      <c r="B687" s="59" t="s">
        <v>74</v>
      </c>
      <c r="C687" s="67" t="s">
        <v>111</v>
      </c>
      <c r="D687" s="77" t="s">
        <v>333</v>
      </c>
      <c r="E687" s="68" t="s">
        <v>50</v>
      </c>
      <c r="F687" s="62">
        <v>25</v>
      </c>
      <c r="G687" s="69" t="s">
        <v>54</v>
      </c>
      <c r="H687" s="70">
        <v>15.29</v>
      </c>
      <c r="I687" s="71">
        <f t="shared" si="26"/>
        <v>0.61159999999999992</v>
      </c>
      <c r="J687" s="72"/>
      <c r="K687" s="73"/>
      <c r="L687" s="1" t="b">
        <f t="shared" si="25"/>
        <v>1</v>
      </c>
      <c r="T687" s="5"/>
      <c r="AF687" s="6"/>
    </row>
    <row r="688" spans="2:32" ht="15.95" customHeight="1" x14ac:dyDescent="0.25">
      <c r="B688" s="59" t="s">
        <v>74</v>
      </c>
      <c r="C688" s="67" t="s">
        <v>111</v>
      </c>
      <c r="D688" s="77" t="s">
        <v>334</v>
      </c>
      <c r="E688" s="68" t="s">
        <v>50</v>
      </c>
      <c r="F688" s="62">
        <v>0.45400000000000001</v>
      </c>
      <c r="G688" s="69" t="s">
        <v>54</v>
      </c>
      <c r="H688" s="70">
        <v>2.0499999999999998</v>
      </c>
      <c r="I688" s="71">
        <f t="shared" si="26"/>
        <v>4.5154185022026425</v>
      </c>
      <c r="J688" s="72"/>
      <c r="K688" s="73"/>
      <c r="L688" s="1" t="b">
        <f t="shared" si="25"/>
        <v>1</v>
      </c>
      <c r="T688" s="5"/>
      <c r="AF688" s="6"/>
    </row>
    <row r="689" spans="2:32" ht="15.95" customHeight="1" x14ac:dyDescent="0.25">
      <c r="B689" s="59" t="s">
        <v>74</v>
      </c>
      <c r="C689" s="67" t="s">
        <v>111</v>
      </c>
      <c r="D689" s="77" t="s">
        <v>84</v>
      </c>
      <c r="E689" s="68" t="s">
        <v>50</v>
      </c>
      <c r="F689" s="62">
        <v>1</v>
      </c>
      <c r="G689" s="69" t="s">
        <v>54</v>
      </c>
      <c r="H689" s="70">
        <v>5.5</v>
      </c>
      <c r="I689" s="71">
        <f t="shared" si="26"/>
        <v>5.5</v>
      </c>
      <c r="J689" s="72"/>
      <c r="K689" s="73"/>
      <c r="L689" s="1" t="b">
        <f t="shared" si="25"/>
        <v>1</v>
      </c>
      <c r="T689" s="5"/>
      <c r="AF689" s="6"/>
    </row>
    <row r="690" spans="2:32" ht="15.95" customHeight="1" x14ac:dyDescent="0.25">
      <c r="B690" s="59" t="s">
        <v>74</v>
      </c>
      <c r="C690" s="67" t="s">
        <v>75</v>
      </c>
      <c r="D690" s="60" t="s">
        <v>335</v>
      </c>
      <c r="E690" s="68" t="s">
        <v>50</v>
      </c>
      <c r="F690" s="62">
        <v>25</v>
      </c>
      <c r="G690" s="69" t="s">
        <v>54</v>
      </c>
      <c r="H690" s="70">
        <v>26.5</v>
      </c>
      <c r="I690" s="71">
        <f t="shared" si="26"/>
        <v>1.06</v>
      </c>
      <c r="J690" s="72"/>
      <c r="K690" s="73"/>
      <c r="L690" s="1" t="b">
        <f t="shared" si="25"/>
        <v>1</v>
      </c>
      <c r="T690" s="5"/>
      <c r="AF690" s="6"/>
    </row>
    <row r="691" spans="2:32" ht="15.95" customHeight="1" x14ac:dyDescent="0.25">
      <c r="B691" s="59" t="s">
        <v>74</v>
      </c>
      <c r="C691" s="67" t="s">
        <v>75</v>
      </c>
      <c r="D691" s="77" t="s">
        <v>336</v>
      </c>
      <c r="E691" s="68" t="s">
        <v>50</v>
      </c>
      <c r="F691" s="62">
        <v>1</v>
      </c>
      <c r="G691" s="69" t="s">
        <v>54</v>
      </c>
      <c r="H691" s="70">
        <v>1.95</v>
      </c>
      <c r="I691" s="71">
        <f t="shared" si="26"/>
        <v>1.95</v>
      </c>
      <c r="J691" s="72"/>
      <c r="K691" s="73"/>
      <c r="L691" s="1" t="b">
        <f t="shared" si="25"/>
        <v>1</v>
      </c>
      <c r="T691" s="5"/>
      <c r="AF691" s="6"/>
    </row>
    <row r="692" spans="2:32" ht="15.95" customHeight="1" x14ac:dyDescent="0.25">
      <c r="B692" s="59" t="s">
        <v>74</v>
      </c>
      <c r="C692" s="67" t="s">
        <v>97</v>
      </c>
      <c r="D692" s="60" t="s">
        <v>337</v>
      </c>
      <c r="E692" s="68" t="s">
        <v>50</v>
      </c>
      <c r="F692" s="62">
        <v>0.25</v>
      </c>
      <c r="G692" s="69" t="s">
        <v>54</v>
      </c>
      <c r="H692" s="70">
        <v>2.1800000000000002</v>
      </c>
      <c r="I692" s="71">
        <f t="shared" si="26"/>
        <v>8.7200000000000006</v>
      </c>
      <c r="J692" s="72"/>
      <c r="K692" s="73"/>
      <c r="L692" s="1" t="b">
        <f t="shared" si="25"/>
        <v>1</v>
      </c>
      <c r="T692" s="5"/>
      <c r="AF692" s="6"/>
    </row>
    <row r="693" spans="2:32" ht="15.95" customHeight="1" x14ac:dyDescent="0.25">
      <c r="B693" s="59" t="s">
        <v>74</v>
      </c>
      <c r="C693" s="67" t="s">
        <v>33</v>
      </c>
      <c r="D693" s="60" t="s">
        <v>282</v>
      </c>
      <c r="E693" s="68" t="s">
        <v>100</v>
      </c>
      <c r="F693" s="62">
        <v>1</v>
      </c>
      <c r="G693" s="69" t="s">
        <v>100</v>
      </c>
      <c r="H693" s="70">
        <v>0.28000000000000003</v>
      </c>
      <c r="I693" s="71">
        <f t="shared" si="26"/>
        <v>0.28000000000000003</v>
      </c>
      <c r="J693" s="72"/>
      <c r="K693" s="73"/>
      <c r="L693" s="1" t="b">
        <f t="shared" si="25"/>
        <v>1</v>
      </c>
      <c r="T693" s="5"/>
      <c r="AF693" s="6"/>
    </row>
    <row r="694" spans="2:32" ht="15.95" hidden="1" customHeight="1" x14ac:dyDescent="0.25">
      <c r="B694" s="59" t="s">
        <v>74</v>
      </c>
      <c r="C694" s="74"/>
      <c r="D694" s="74"/>
      <c r="E694" s="68"/>
      <c r="F694" s="62"/>
      <c r="G694" s="69"/>
      <c r="H694" s="70"/>
      <c r="I694" s="75">
        <f t="shared" si="26"/>
        <v>0</v>
      </c>
      <c r="J694" s="76"/>
      <c r="K694" s="68"/>
      <c r="L694" s="1" t="b">
        <f t="shared" si="25"/>
        <v>1</v>
      </c>
      <c r="T694" s="5"/>
      <c r="AF694" s="6"/>
    </row>
    <row r="695" spans="2:32" ht="15.95" hidden="1" customHeight="1" x14ac:dyDescent="0.25">
      <c r="B695" s="59" t="s">
        <v>74</v>
      </c>
      <c r="C695" s="74"/>
      <c r="D695" s="74"/>
      <c r="E695" s="68"/>
      <c r="F695" s="62"/>
      <c r="G695" s="69"/>
      <c r="H695" s="70"/>
      <c r="I695" s="75">
        <f t="shared" si="26"/>
        <v>0</v>
      </c>
      <c r="J695" s="76"/>
      <c r="K695" s="68"/>
      <c r="L695" s="1" t="b">
        <f t="shared" si="25"/>
        <v>1</v>
      </c>
      <c r="T695" s="5"/>
      <c r="AF695" s="6"/>
    </row>
    <row r="696" spans="2:32" ht="15.95" hidden="1" customHeight="1" x14ac:dyDescent="0.25">
      <c r="B696" s="59" t="s">
        <v>74</v>
      </c>
      <c r="C696" s="74"/>
      <c r="D696" s="74"/>
      <c r="E696" s="68"/>
      <c r="F696" s="62"/>
      <c r="G696" s="69"/>
      <c r="H696" s="70"/>
      <c r="I696" s="75">
        <f t="shared" si="26"/>
        <v>0</v>
      </c>
      <c r="J696" s="76"/>
      <c r="K696" s="68"/>
      <c r="L696" s="1" t="b">
        <f t="shared" si="25"/>
        <v>1</v>
      </c>
      <c r="T696" s="5"/>
      <c r="AF696" s="6"/>
    </row>
    <row r="697" spans="2:32" ht="15.95" hidden="1" customHeight="1" x14ac:dyDescent="0.25">
      <c r="B697" s="59" t="s">
        <v>74</v>
      </c>
      <c r="C697" s="74"/>
      <c r="D697" s="74"/>
      <c r="E697" s="68"/>
      <c r="F697" s="62"/>
      <c r="G697" s="69"/>
      <c r="H697" s="70"/>
      <c r="I697" s="75">
        <f t="shared" si="26"/>
        <v>0</v>
      </c>
      <c r="J697" s="76"/>
      <c r="K697" s="68"/>
      <c r="L697" s="1" t="b">
        <f t="shared" si="25"/>
        <v>1</v>
      </c>
      <c r="T697" s="5"/>
      <c r="AF697" s="6"/>
    </row>
    <row r="698" spans="2:32" ht="15.95" hidden="1" customHeight="1" x14ac:dyDescent="0.25">
      <c r="B698" s="59" t="s">
        <v>74</v>
      </c>
      <c r="C698" s="74"/>
      <c r="D698" s="74"/>
      <c r="E698" s="68"/>
      <c r="F698" s="62"/>
      <c r="G698" s="69"/>
      <c r="H698" s="70"/>
      <c r="I698" s="75">
        <f t="shared" si="26"/>
        <v>0</v>
      </c>
      <c r="J698" s="76"/>
      <c r="K698" s="68"/>
      <c r="L698" s="1" t="b">
        <f t="shared" si="25"/>
        <v>1</v>
      </c>
      <c r="T698" s="5"/>
      <c r="AF698" s="6"/>
    </row>
    <row r="699" spans="2:32" ht="15.95" hidden="1" customHeight="1" x14ac:dyDescent="0.25">
      <c r="B699" s="59" t="s">
        <v>74</v>
      </c>
      <c r="C699" s="74"/>
      <c r="D699" s="74"/>
      <c r="E699" s="68"/>
      <c r="F699" s="62"/>
      <c r="G699" s="69"/>
      <c r="H699" s="70"/>
      <c r="I699" s="75">
        <f t="shared" si="26"/>
        <v>0</v>
      </c>
      <c r="J699" s="76"/>
      <c r="K699" s="68"/>
      <c r="L699" s="1" t="b">
        <f t="shared" si="25"/>
        <v>1</v>
      </c>
      <c r="T699" s="5"/>
      <c r="AF699" s="6"/>
    </row>
    <row r="700" spans="2:32" ht="15.95" hidden="1" customHeight="1" x14ac:dyDescent="0.25">
      <c r="B700" s="59" t="s">
        <v>74</v>
      </c>
      <c r="C700" s="74"/>
      <c r="D700" s="74"/>
      <c r="E700" s="68"/>
      <c r="F700" s="62"/>
      <c r="G700" s="69"/>
      <c r="H700" s="70"/>
      <c r="I700" s="75">
        <f t="shared" si="26"/>
        <v>0</v>
      </c>
      <c r="J700" s="76"/>
      <c r="K700" s="68"/>
      <c r="L700" s="1" t="b">
        <f t="shared" si="25"/>
        <v>1</v>
      </c>
      <c r="T700" s="5"/>
      <c r="AF700" s="6"/>
    </row>
    <row r="701" spans="2:32" ht="15.95" hidden="1" customHeight="1" x14ac:dyDescent="0.25">
      <c r="B701" s="59" t="s">
        <v>74</v>
      </c>
      <c r="C701" s="74"/>
      <c r="D701" s="74"/>
      <c r="E701" s="68"/>
      <c r="F701" s="62"/>
      <c r="G701" s="69"/>
      <c r="H701" s="70"/>
      <c r="I701" s="75">
        <f t="shared" si="26"/>
        <v>0</v>
      </c>
      <c r="J701" s="76"/>
      <c r="K701" s="68"/>
      <c r="L701" s="1" t="b">
        <f t="shared" si="25"/>
        <v>1</v>
      </c>
      <c r="T701" s="5"/>
      <c r="AF701" s="6"/>
    </row>
    <row r="702" spans="2:32" ht="15.95" hidden="1" customHeight="1" x14ac:dyDescent="0.25">
      <c r="B702" s="59" t="s">
        <v>74</v>
      </c>
      <c r="C702" s="74"/>
      <c r="D702" s="74"/>
      <c r="E702" s="68"/>
      <c r="F702" s="62"/>
      <c r="G702" s="69"/>
      <c r="H702" s="70"/>
      <c r="I702" s="75">
        <f t="shared" si="26"/>
        <v>0</v>
      </c>
      <c r="J702" s="76"/>
      <c r="K702" s="68"/>
      <c r="L702" s="1" t="b">
        <f t="shared" si="25"/>
        <v>1</v>
      </c>
      <c r="T702" s="5"/>
      <c r="AF702" s="6"/>
    </row>
    <row r="703" spans="2:32" ht="15.95" hidden="1" customHeight="1" x14ac:dyDescent="0.25">
      <c r="B703" s="59" t="s">
        <v>74</v>
      </c>
      <c r="C703" s="74"/>
      <c r="D703" s="74"/>
      <c r="E703" s="68"/>
      <c r="F703" s="62"/>
      <c r="G703" s="69"/>
      <c r="H703" s="70"/>
      <c r="I703" s="75">
        <f t="shared" si="26"/>
        <v>0</v>
      </c>
      <c r="J703" s="76"/>
      <c r="K703" s="68"/>
      <c r="L703" s="1" t="b">
        <f t="shared" si="25"/>
        <v>1</v>
      </c>
      <c r="T703" s="5"/>
      <c r="AF703" s="6"/>
    </row>
    <row r="704" spans="2:32" ht="15.95" hidden="1" customHeight="1" x14ac:dyDescent="0.25">
      <c r="B704" s="59" t="s">
        <v>74</v>
      </c>
      <c r="C704" s="74"/>
      <c r="D704" s="74"/>
      <c r="E704" s="68"/>
      <c r="F704" s="62"/>
      <c r="G704" s="69"/>
      <c r="H704" s="70"/>
      <c r="I704" s="75">
        <f t="shared" si="26"/>
        <v>0</v>
      </c>
      <c r="J704" s="76"/>
      <c r="K704" s="68"/>
      <c r="L704" s="1" t="b">
        <f t="shared" si="25"/>
        <v>1</v>
      </c>
      <c r="T704" s="5"/>
      <c r="AF704" s="6"/>
    </row>
    <row r="705" spans="2:32" ht="15.95" hidden="1" customHeight="1" x14ac:dyDescent="0.25">
      <c r="B705" s="59" t="s">
        <v>74</v>
      </c>
      <c r="C705" s="74"/>
      <c r="D705" s="74"/>
      <c r="E705" s="68"/>
      <c r="F705" s="62"/>
      <c r="G705" s="69"/>
      <c r="H705" s="70"/>
      <c r="I705" s="75">
        <f t="shared" si="26"/>
        <v>0</v>
      </c>
      <c r="J705" s="76"/>
      <c r="K705" s="68"/>
      <c r="L705" s="1" t="b">
        <f t="shared" si="25"/>
        <v>1</v>
      </c>
      <c r="T705" s="5"/>
      <c r="AF705" s="6"/>
    </row>
    <row r="706" spans="2:32" ht="15.95" hidden="1" customHeight="1" x14ac:dyDescent="0.25">
      <c r="B706" s="59" t="s">
        <v>74</v>
      </c>
      <c r="C706" s="74"/>
      <c r="D706" s="74"/>
      <c r="E706" s="68"/>
      <c r="F706" s="62"/>
      <c r="G706" s="69"/>
      <c r="H706" s="70"/>
      <c r="I706" s="75">
        <f t="shared" si="26"/>
        <v>0</v>
      </c>
      <c r="J706" s="76"/>
      <c r="K706" s="68"/>
      <c r="L706" s="1" t="b">
        <f t="shared" si="25"/>
        <v>1</v>
      </c>
      <c r="T706" s="5"/>
      <c r="AF706" s="6"/>
    </row>
    <row r="707" spans="2:32" ht="15.95" hidden="1" customHeight="1" x14ac:dyDescent="0.25">
      <c r="B707" s="59" t="s">
        <v>74</v>
      </c>
      <c r="C707" s="74"/>
      <c r="D707" s="74"/>
      <c r="E707" s="68"/>
      <c r="F707" s="62"/>
      <c r="G707" s="69"/>
      <c r="H707" s="70"/>
      <c r="I707" s="75">
        <f t="shared" si="26"/>
        <v>0</v>
      </c>
      <c r="J707" s="76"/>
      <c r="K707" s="68"/>
      <c r="L707" s="1" t="b">
        <f t="shared" si="25"/>
        <v>1</v>
      </c>
      <c r="T707" s="5"/>
      <c r="AF707" s="6"/>
    </row>
    <row r="708" spans="2:32" ht="15.95" hidden="1" customHeight="1" x14ac:dyDescent="0.25">
      <c r="B708" s="59" t="s">
        <v>74</v>
      </c>
      <c r="C708" s="74"/>
      <c r="D708" s="74"/>
      <c r="E708" s="68"/>
      <c r="F708" s="62"/>
      <c r="G708" s="69"/>
      <c r="H708" s="70"/>
      <c r="I708" s="75">
        <f t="shared" si="26"/>
        <v>0</v>
      </c>
      <c r="J708" s="76"/>
      <c r="K708" s="68"/>
      <c r="L708" s="1" t="b">
        <f t="shared" si="25"/>
        <v>1</v>
      </c>
      <c r="T708" s="5"/>
      <c r="AF708" s="6"/>
    </row>
    <row r="709" spans="2:32" ht="15.95" hidden="1" customHeight="1" x14ac:dyDescent="0.25">
      <c r="B709" s="59" t="s">
        <v>74</v>
      </c>
      <c r="C709" s="74"/>
      <c r="D709" s="74"/>
      <c r="E709" s="68"/>
      <c r="F709" s="62"/>
      <c r="G709" s="69"/>
      <c r="H709" s="70"/>
      <c r="I709" s="75">
        <f t="shared" si="26"/>
        <v>0</v>
      </c>
      <c r="J709" s="76"/>
      <c r="K709" s="68"/>
      <c r="L709" s="1" t="b">
        <f t="shared" si="25"/>
        <v>1</v>
      </c>
      <c r="T709" s="5"/>
      <c r="AF709" s="6"/>
    </row>
    <row r="710" spans="2:32" ht="15.95" hidden="1" customHeight="1" x14ac:dyDescent="0.25">
      <c r="B710" s="59" t="s">
        <v>74</v>
      </c>
      <c r="C710" s="74"/>
      <c r="D710" s="74"/>
      <c r="E710" s="68"/>
      <c r="F710" s="62"/>
      <c r="G710" s="69"/>
      <c r="H710" s="70"/>
      <c r="I710" s="75">
        <f t="shared" si="26"/>
        <v>0</v>
      </c>
      <c r="J710" s="76"/>
      <c r="K710" s="68"/>
      <c r="L710" s="1" t="b">
        <f t="shared" si="25"/>
        <v>1</v>
      </c>
      <c r="T710" s="5"/>
      <c r="AF710" s="6"/>
    </row>
    <row r="711" spans="2:32" ht="15.95" hidden="1" customHeight="1" x14ac:dyDescent="0.25">
      <c r="B711" s="59" t="s">
        <v>74</v>
      </c>
      <c r="C711" s="74"/>
      <c r="D711" s="74"/>
      <c r="E711" s="68"/>
      <c r="F711" s="62"/>
      <c r="G711" s="69"/>
      <c r="H711" s="70"/>
      <c r="I711" s="75">
        <f t="shared" si="26"/>
        <v>0</v>
      </c>
      <c r="J711" s="76"/>
      <c r="K711" s="68"/>
      <c r="L711" s="1" t="b">
        <f t="shared" si="25"/>
        <v>1</v>
      </c>
      <c r="T711" s="5"/>
      <c r="AF711" s="6"/>
    </row>
    <row r="712" spans="2:32" ht="15.95" hidden="1" customHeight="1" x14ac:dyDescent="0.25">
      <c r="B712" s="59" t="s">
        <v>74</v>
      </c>
      <c r="C712" s="74"/>
      <c r="D712" s="74"/>
      <c r="E712" s="68"/>
      <c r="F712" s="62"/>
      <c r="G712" s="69"/>
      <c r="H712" s="70"/>
      <c r="I712" s="75">
        <f t="shared" si="26"/>
        <v>0</v>
      </c>
      <c r="J712" s="76"/>
      <c r="K712" s="68"/>
      <c r="L712" s="1" t="b">
        <f t="shared" si="25"/>
        <v>1</v>
      </c>
      <c r="T712" s="5"/>
      <c r="AF712" s="6"/>
    </row>
    <row r="713" spans="2:32" ht="15.95" hidden="1" customHeight="1" x14ac:dyDescent="0.25">
      <c r="B713" s="59" t="s">
        <v>74</v>
      </c>
      <c r="C713" s="74"/>
      <c r="D713" s="74"/>
      <c r="E713" s="68"/>
      <c r="F713" s="62"/>
      <c r="G713" s="69"/>
      <c r="H713" s="70"/>
      <c r="I713" s="75">
        <f t="shared" si="26"/>
        <v>0</v>
      </c>
      <c r="J713" s="76"/>
      <c r="K713" s="68"/>
      <c r="L713" s="1" t="b">
        <f t="shared" si="25"/>
        <v>1</v>
      </c>
      <c r="T713" s="5"/>
      <c r="AF713" s="6"/>
    </row>
    <row r="714" spans="2:32" ht="15.95" hidden="1" customHeight="1" x14ac:dyDescent="0.25">
      <c r="B714" s="59" t="s">
        <v>74</v>
      </c>
      <c r="C714" s="74"/>
      <c r="D714" s="74"/>
      <c r="E714" s="68"/>
      <c r="F714" s="62"/>
      <c r="G714" s="69"/>
      <c r="H714" s="70"/>
      <c r="I714" s="75">
        <f t="shared" si="26"/>
        <v>0</v>
      </c>
      <c r="J714" s="76"/>
      <c r="K714" s="68"/>
      <c r="L714" s="1" t="b">
        <f t="shared" si="25"/>
        <v>1</v>
      </c>
      <c r="T714" s="5"/>
      <c r="AF714" s="6"/>
    </row>
    <row r="715" spans="2:32" ht="15.95" hidden="1" customHeight="1" x14ac:dyDescent="0.25">
      <c r="B715" s="59" t="s">
        <v>74</v>
      </c>
      <c r="C715" s="74"/>
      <c r="D715" s="74"/>
      <c r="E715" s="68"/>
      <c r="F715" s="62"/>
      <c r="G715" s="69"/>
      <c r="H715" s="70"/>
      <c r="I715" s="75">
        <f t="shared" si="26"/>
        <v>0</v>
      </c>
      <c r="J715" s="76"/>
      <c r="K715" s="68"/>
      <c r="L715" s="1" t="b">
        <f t="shared" si="25"/>
        <v>1</v>
      </c>
      <c r="T715" s="5"/>
      <c r="AF715" s="6"/>
    </row>
    <row r="716" spans="2:32" ht="15.95" hidden="1" customHeight="1" x14ac:dyDescent="0.25">
      <c r="B716" s="59" t="s">
        <v>74</v>
      </c>
      <c r="C716" s="74"/>
      <c r="D716" s="74"/>
      <c r="E716" s="68"/>
      <c r="F716" s="62"/>
      <c r="G716" s="69"/>
      <c r="H716" s="70"/>
      <c r="I716" s="75">
        <f t="shared" si="26"/>
        <v>0</v>
      </c>
      <c r="J716" s="76"/>
      <c r="K716" s="68"/>
      <c r="L716" s="1" t="b">
        <f t="shared" si="25"/>
        <v>1</v>
      </c>
      <c r="T716" s="5"/>
      <c r="AF716" s="6"/>
    </row>
    <row r="717" spans="2:32" ht="15.95" hidden="1" customHeight="1" x14ac:dyDescent="0.25">
      <c r="B717" s="59" t="s">
        <v>74</v>
      </c>
      <c r="C717" s="74"/>
      <c r="D717" s="74"/>
      <c r="E717" s="68"/>
      <c r="F717" s="62"/>
      <c r="G717" s="69"/>
      <c r="H717" s="70"/>
      <c r="I717" s="75">
        <f t="shared" si="26"/>
        <v>0</v>
      </c>
      <c r="J717" s="76"/>
      <c r="K717" s="68"/>
      <c r="L717" s="1" t="b">
        <f t="shared" ref="L717:L780" si="27">IF(E716=G716,TRUE,IF(G716="kg",(IF(E716="g",TRUE,IF(E716="ml",IF(G716="litre",TRUE,"Inconsistant Units"),"Inconsistant Units"))),IF(E716="ml",IF(G716="litre",TRUE,"Inconsistant Units"),"Inconsistant Units")))</f>
        <v>1</v>
      </c>
      <c r="T717" s="5"/>
      <c r="AF717" s="6"/>
    </row>
    <row r="718" spans="2:32" ht="15.95" hidden="1" customHeight="1" x14ac:dyDescent="0.25">
      <c r="B718" s="59" t="s">
        <v>74</v>
      </c>
      <c r="C718" s="74"/>
      <c r="D718" s="74"/>
      <c r="E718" s="68"/>
      <c r="F718" s="62"/>
      <c r="G718" s="69"/>
      <c r="H718" s="70"/>
      <c r="I718" s="75">
        <f t="shared" ref="I718:I781" si="28">IF(IF(ISBLANK(F718),H718,H718/F718)&gt;0.005,(IF(ISBLANK(F718),H718,H718/F718)),ROUNDUP(IF(ISBLANK(F718),H718,H718/F718),2))</f>
        <v>0</v>
      </c>
      <c r="J718" s="76"/>
      <c r="K718" s="68"/>
      <c r="L718" s="1" t="b">
        <f t="shared" si="27"/>
        <v>1</v>
      </c>
      <c r="T718" s="5"/>
      <c r="AF718" s="6"/>
    </row>
    <row r="719" spans="2:32" ht="15.95" hidden="1" customHeight="1" x14ac:dyDescent="0.25">
      <c r="B719" s="59" t="s">
        <v>74</v>
      </c>
      <c r="C719" s="74"/>
      <c r="D719" s="74"/>
      <c r="E719" s="68"/>
      <c r="F719" s="62"/>
      <c r="G719" s="69"/>
      <c r="H719" s="70"/>
      <c r="I719" s="75">
        <f t="shared" si="28"/>
        <v>0</v>
      </c>
      <c r="J719" s="76"/>
      <c r="K719" s="68"/>
      <c r="L719" s="1" t="b">
        <f t="shared" si="27"/>
        <v>1</v>
      </c>
      <c r="T719" s="5"/>
      <c r="AF719" s="6"/>
    </row>
    <row r="720" spans="2:32" ht="15.95" hidden="1" customHeight="1" x14ac:dyDescent="0.25">
      <c r="B720" s="59" t="s">
        <v>74</v>
      </c>
      <c r="C720" s="74"/>
      <c r="D720" s="74"/>
      <c r="E720" s="68"/>
      <c r="F720" s="62"/>
      <c r="G720" s="69"/>
      <c r="H720" s="70"/>
      <c r="I720" s="75">
        <f t="shared" si="28"/>
        <v>0</v>
      </c>
      <c r="J720" s="76"/>
      <c r="K720" s="68"/>
      <c r="L720" s="1" t="b">
        <f t="shared" si="27"/>
        <v>1</v>
      </c>
      <c r="T720" s="5"/>
      <c r="AF720" s="6"/>
    </row>
    <row r="721" spans="2:32" ht="15.95" hidden="1" customHeight="1" x14ac:dyDescent="0.25">
      <c r="B721" s="59" t="s">
        <v>74</v>
      </c>
      <c r="C721" s="74"/>
      <c r="D721" s="74"/>
      <c r="E721" s="68"/>
      <c r="F721" s="62"/>
      <c r="G721" s="69"/>
      <c r="H721" s="70"/>
      <c r="I721" s="75">
        <f t="shared" si="28"/>
        <v>0</v>
      </c>
      <c r="J721" s="76"/>
      <c r="K721" s="68"/>
      <c r="L721" s="1" t="b">
        <f t="shared" si="27"/>
        <v>1</v>
      </c>
      <c r="T721" s="5"/>
      <c r="AF721" s="6"/>
    </row>
    <row r="722" spans="2:32" ht="15.95" hidden="1" customHeight="1" x14ac:dyDescent="0.25">
      <c r="B722" s="59" t="s">
        <v>74</v>
      </c>
      <c r="C722" s="74"/>
      <c r="D722" s="74"/>
      <c r="E722" s="68"/>
      <c r="F722" s="62"/>
      <c r="G722" s="69"/>
      <c r="H722" s="70"/>
      <c r="I722" s="75">
        <f t="shared" si="28"/>
        <v>0</v>
      </c>
      <c r="J722" s="76"/>
      <c r="K722" s="68"/>
      <c r="L722" s="1" t="b">
        <f t="shared" si="27"/>
        <v>1</v>
      </c>
      <c r="T722" s="5"/>
      <c r="AF722" s="6"/>
    </row>
    <row r="723" spans="2:32" ht="15.95" hidden="1" customHeight="1" x14ac:dyDescent="0.25">
      <c r="B723" s="59" t="s">
        <v>74</v>
      </c>
      <c r="C723" s="74"/>
      <c r="D723" s="74"/>
      <c r="E723" s="68"/>
      <c r="F723" s="62"/>
      <c r="G723" s="69"/>
      <c r="H723" s="70"/>
      <c r="I723" s="75">
        <f t="shared" si="28"/>
        <v>0</v>
      </c>
      <c r="J723" s="76"/>
      <c r="K723" s="68"/>
      <c r="L723" s="1" t="b">
        <f t="shared" si="27"/>
        <v>1</v>
      </c>
      <c r="T723" s="5"/>
      <c r="AF723" s="6"/>
    </row>
    <row r="724" spans="2:32" ht="15.95" hidden="1" customHeight="1" x14ac:dyDescent="0.25">
      <c r="B724" s="59" t="s">
        <v>74</v>
      </c>
      <c r="C724" s="74"/>
      <c r="D724" s="74"/>
      <c r="E724" s="68"/>
      <c r="F724" s="62"/>
      <c r="G724" s="69"/>
      <c r="H724" s="70"/>
      <c r="I724" s="75">
        <f t="shared" si="28"/>
        <v>0</v>
      </c>
      <c r="J724" s="76"/>
      <c r="K724" s="68"/>
      <c r="L724" s="1" t="b">
        <f t="shared" si="27"/>
        <v>1</v>
      </c>
      <c r="T724" s="5"/>
      <c r="AF724" s="6"/>
    </row>
    <row r="725" spans="2:32" ht="15.95" hidden="1" customHeight="1" x14ac:dyDescent="0.25">
      <c r="B725" s="59" t="s">
        <v>74</v>
      </c>
      <c r="C725" s="74"/>
      <c r="D725" s="74"/>
      <c r="E725" s="68"/>
      <c r="F725" s="62"/>
      <c r="G725" s="69"/>
      <c r="H725" s="70"/>
      <c r="I725" s="75">
        <f t="shared" si="28"/>
        <v>0</v>
      </c>
      <c r="J725" s="76"/>
      <c r="K725" s="68"/>
      <c r="L725" s="1" t="b">
        <f t="shared" si="27"/>
        <v>1</v>
      </c>
      <c r="T725" s="5"/>
      <c r="AF725" s="6"/>
    </row>
    <row r="726" spans="2:32" ht="15.95" hidden="1" customHeight="1" x14ac:dyDescent="0.25">
      <c r="B726" s="59" t="s">
        <v>74</v>
      </c>
      <c r="C726" s="74"/>
      <c r="D726" s="74"/>
      <c r="E726" s="68"/>
      <c r="F726" s="62"/>
      <c r="G726" s="69"/>
      <c r="H726" s="70"/>
      <c r="I726" s="75">
        <f t="shared" si="28"/>
        <v>0</v>
      </c>
      <c r="J726" s="76"/>
      <c r="K726" s="68"/>
      <c r="L726" s="1" t="b">
        <f t="shared" si="27"/>
        <v>1</v>
      </c>
      <c r="T726" s="5"/>
      <c r="AF726" s="6"/>
    </row>
    <row r="727" spans="2:32" ht="15.95" hidden="1" customHeight="1" x14ac:dyDescent="0.25">
      <c r="B727" s="59" t="s">
        <v>74</v>
      </c>
      <c r="C727" s="74"/>
      <c r="D727" s="74"/>
      <c r="E727" s="68"/>
      <c r="F727" s="62"/>
      <c r="G727" s="69"/>
      <c r="H727" s="70"/>
      <c r="I727" s="75">
        <f t="shared" si="28"/>
        <v>0</v>
      </c>
      <c r="J727" s="76"/>
      <c r="K727" s="68"/>
      <c r="L727" s="1" t="b">
        <f t="shared" si="27"/>
        <v>1</v>
      </c>
      <c r="T727" s="5"/>
      <c r="AF727" s="6"/>
    </row>
    <row r="728" spans="2:32" ht="15.95" hidden="1" customHeight="1" x14ac:dyDescent="0.25">
      <c r="B728" s="59" t="s">
        <v>74</v>
      </c>
      <c r="C728" s="74"/>
      <c r="D728" s="74"/>
      <c r="E728" s="68"/>
      <c r="F728" s="62"/>
      <c r="G728" s="69"/>
      <c r="H728" s="70"/>
      <c r="I728" s="75">
        <f t="shared" si="28"/>
        <v>0</v>
      </c>
      <c r="J728" s="76"/>
      <c r="K728" s="68"/>
      <c r="L728" s="1" t="b">
        <f t="shared" si="27"/>
        <v>1</v>
      </c>
      <c r="T728" s="5"/>
      <c r="AF728" s="6"/>
    </row>
    <row r="729" spans="2:32" ht="15.95" hidden="1" customHeight="1" x14ac:dyDescent="0.25">
      <c r="B729" s="59" t="s">
        <v>74</v>
      </c>
      <c r="C729" s="74"/>
      <c r="D729" s="74"/>
      <c r="E729" s="68"/>
      <c r="F729" s="62"/>
      <c r="G729" s="69"/>
      <c r="H729" s="70"/>
      <c r="I729" s="75">
        <f t="shared" si="28"/>
        <v>0</v>
      </c>
      <c r="J729" s="76"/>
      <c r="K729" s="68"/>
      <c r="L729" s="1" t="b">
        <f t="shared" si="27"/>
        <v>1</v>
      </c>
      <c r="T729" s="5"/>
      <c r="AF729" s="6"/>
    </row>
    <row r="730" spans="2:32" ht="15.95" hidden="1" customHeight="1" x14ac:dyDescent="0.25">
      <c r="B730" s="59" t="s">
        <v>74</v>
      </c>
      <c r="C730" s="74"/>
      <c r="D730" s="74"/>
      <c r="E730" s="68"/>
      <c r="F730" s="62"/>
      <c r="G730" s="69"/>
      <c r="H730" s="70"/>
      <c r="I730" s="75">
        <f t="shared" si="28"/>
        <v>0</v>
      </c>
      <c r="J730" s="76"/>
      <c r="K730" s="68"/>
      <c r="L730" s="1" t="b">
        <f t="shared" si="27"/>
        <v>1</v>
      </c>
      <c r="T730" s="5"/>
      <c r="AF730" s="6"/>
    </row>
    <row r="731" spans="2:32" ht="15.95" hidden="1" customHeight="1" x14ac:dyDescent="0.25">
      <c r="B731" s="59" t="s">
        <v>74</v>
      </c>
      <c r="C731" s="74"/>
      <c r="D731" s="74"/>
      <c r="E731" s="68"/>
      <c r="F731" s="62"/>
      <c r="G731" s="69"/>
      <c r="H731" s="70"/>
      <c r="I731" s="75">
        <f t="shared" si="28"/>
        <v>0</v>
      </c>
      <c r="J731" s="76"/>
      <c r="K731" s="68"/>
      <c r="L731" s="1" t="b">
        <f t="shared" si="27"/>
        <v>1</v>
      </c>
      <c r="T731" s="5"/>
      <c r="AF731" s="6"/>
    </row>
    <row r="732" spans="2:32" ht="15.95" hidden="1" customHeight="1" x14ac:dyDescent="0.25">
      <c r="B732" s="59" t="s">
        <v>74</v>
      </c>
      <c r="C732" s="74"/>
      <c r="D732" s="74"/>
      <c r="E732" s="68"/>
      <c r="F732" s="62"/>
      <c r="G732" s="69"/>
      <c r="H732" s="70"/>
      <c r="I732" s="75">
        <f t="shared" si="28"/>
        <v>0</v>
      </c>
      <c r="J732" s="76"/>
      <c r="K732" s="68"/>
      <c r="L732" s="1" t="b">
        <f t="shared" si="27"/>
        <v>1</v>
      </c>
      <c r="T732" s="5"/>
      <c r="AF732" s="6"/>
    </row>
    <row r="733" spans="2:32" ht="15.95" hidden="1" customHeight="1" x14ac:dyDescent="0.25">
      <c r="B733" s="59" t="s">
        <v>74</v>
      </c>
      <c r="C733" s="74"/>
      <c r="D733" s="74"/>
      <c r="E733" s="68"/>
      <c r="F733" s="62"/>
      <c r="G733" s="69"/>
      <c r="H733" s="70"/>
      <c r="I733" s="75">
        <f t="shared" si="28"/>
        <v>0</v>
      </c>
      <c r="J733" s="76"/>
      <c r="K733" s="68"/>
      <c r="L733" s="1" t="b">
        <f t="shared" si="27"/>
        <v>1</v>
      </c>
      <c r="T733" s="5"/>
      <c r="AF733" s="6"/>
    </row>
    <row r="734" spans="2:32" ht="15.95" hidden="1" customHeight="1" x14ac:dyDescent="0.25">
      <c r="B734" s="59" t="s">
        <v>74</v>
      </c>
      <c r="C734" s="74"/>
      <c r="D734" s="74"/>
      <c r="E734" s="68"/>
      <c r="F734" s="62"/>
      <c r="G734" s="69"/>
      <c r="H734" s="70"/>
      <c r="I734" s="75">
        <f t="shared" si="28"/>
        <v>0</v>
      </c>
      <c r="J734" s="76"/>
      <c r="K734" s="68"/>
      <c r="L734" s="1" t="b">
        <f t="shared" si="27"/>
        <v>1</v>
      </c>
      <c r="T734" s="5"/>
      <c r="AF734" s="6"/>
    </row>
    <row r="735" spans="2:32" ht="15.95" hidden="1" customHeight="1" x14ac:dyDescent="0.25">
      <c r="B735" s="59" t="s">
        <v>74</v>
      </c>
      <c r="C735" s="74"/>
      <c r="D735" s="74"/>
      <c r="E735" s="68"/>
      <c r="F735" s="62"/>
      <c r="G735" s="69"/>
      <c r="H735" s="70"/>
      <c r="I735" s="75">
        <f t="shared" si="28"/>
        <v>0</v>
      </c>
      <c r="J735" s="76"/>
      <c r="K735" s="68"/>
      <c r="L735" s="1" t="b">
        <f t="shared" si="27"/>
        <v>1</v>
      </c>
      <c r="T735" s="5"/>
      <c r="AF735" s="6"/>
    </row>
    <row r="736" spans="2:32" ht="15.95" hidden="1" customHeight="1" x14ac:dyDescent="0.25">
      <c r="B736" s="59" t="s">
        <v>74</v>
      </c>
      <c r="C736" s="74"/>
      <c r="D736" s="74"/>
      <c r="E736" s="68"/>
      <c r="F736" s="62"/>
      <c r="G736" s="69"/>
      <c r="H736" s="70"/>
      <c r="I736" s="75">
        <f t="shared" si="28"/>
        <v>0</v>
      </c>
      <c r="J736" s="76"/>
      <c r="K736" s="68"/>
      <c r="L736" s="1" t="b">
        <f t="shared" si="27"/>
        <v>1</v>
      </c>
      <c r="T736" s="5"/>
      <c r="AF736" s="6"/>
    </row>
    <row r="737" spans="2:32" ht="15.95" hidden="1" customHeight="1" x14ac:dyDescent="0.25">
      <c r="B737" s="59" t="s">
        <v>74</v>
      </c>
      <c r="C737" s="74"/>
      <c r="D737" s="74"/>
      <c r="E737" s="68"/>
      <c r="F737" s="62"/>
      <c r="G737" s="69"/>
      <c r="H737" s="70"/>
      <c r="I737" s="75">
        <f t="shared" si="28"/>
        <v>0</v>
      </c>
      <c r="J737" s="76"/>
      <c r="K737" s="68"/>
      <c r="L737" s="1" t="b">
        <f t="shared" si="27"/>
        <v>1</v>
      </c>
      <c r="T737" s="5"/>
      <c r="AF737" s="6"/>
    </row>
    <row r="738" spans="2:32" ht="15.95" hidden="1" customHeight="1" x14ac:dyDescent="0.25">
      <c r="B738" s="59" t="s">
        <v>74</v>
      </c>
      <c r="C738" s="74"/>
      <c r="D738" s="74"/>
      <c r="E738" s="68"/>
      <c r="F738" s="62"/>
      <c r="G738" s="69"/>
      <c r="H738" s="70"/>
      <c r="I738" s="75">
        <f t="shared" si="28"/>
        <v>0</v>
      </c>
      <c r="J738" s="76"/>
      <c r="K738" s="68"/>
      <c r="L738" s="1" t="b">
        <f t="shared" si="27"/>
        <v>1</v>
      </c>
      <c r="T738" s="5"/>
      <c r="AF738" s="6"/>
    </row>
    <row r="739" spans="2:32" ht="15.95" hidden="1" customHeight="1" x14ac:dyDescent="0.25">
      <c r="B739" s="59" t="s">
        <v>74</v>
      </c>
      <c r="C739" s="74"/>
      <c r="D739" s="74"/>
      <c r="E739" s="68"/>
      <c r="F739" s="62"/>
      <c r="G739" s="69"/>
      <c r="H739" s="70"/>
      <c r="I739" s="75">
        <f t="shared" si="28"/>
        <v>0</v>
      </c>
      <c r="J739" s="76"/>
      <c r="K739" s="68"/>
      <c r="L739" s="1" t="b">
        <f t="shared" si="27"/>
        <v>1</v>
      </c>
      <c r="T739" s="5"/>
      <c r="AF739" s="6"/>
    </row>
    <row r="740" spans="2:32" ht="15.95" hidden="1" customHeight="1" x14ac:dyDescent="0.25">
      <c r="B740" s="59" t="s">
        <v>74</v>
      </c>
      <c r="C740" s="74"/>
      <c r="D740" s="74"/>
      <c r="E740" s="68"/>
      <c r="F740" s="62"/>
      <c r="G740" s="69"/>
      <c r="H740" s="70"/>
      <c r="I740" s="75">
        <f t="shared" si="28"/>
        <v>0</v>
      </c>
      <c r="J740" s="76"/>
      <c r="K740" s="68"/>
      <c r="L740" s="1" t="b">
        <f t="shared" si="27"/>
        <v>1</v>
      </c>
      <c r="T740" s="5"/>
      <c r="AF740" s="6"/>
    </row>
    <row r="741" spans="2:32" ht="15.95" hidden="1" customHeight="1" x14ac:dyDescent="0.25">
      <c r="B741" s="59" t="s">
        <v>74</v>
      </c>
      <c r="C741" s="74"/>
      <c r="D741" s="74"/>
      <c r="E741" s="68"/>
      <c r="F741" s="62"/>
      <c r="G741" s="69"/>
      <c r="H741" s="70"/>
      <c r="I741" s="75">
        <f t="shared" si="28"/>
        <v>0</v>
      </c>
      <c r="J741" s="76"/>
      <c r="K741" s="68"/>
      <c r="L741" s="1" t="b">
        <f t="shared" si="27"/>
        <v>1</v>
      </c>
      <c r="T741" s="5"/>
      <c r="AF741" s="6"/>
    </row>
    <row r="742" spans="2:32" ht="15.95" hidden="1" customHeight="1" x14ac:dyDescent="0.25">
      <c r="B742" s="59" t="s">
        <v>74</v>
      </c>
      <c r="C742" s="74"/>
      <c r="D742" s="74"/>
      <c r="E742" s="68"/>
      <c r="F742" s="62"/>
      <c r="G742" s="69"/>
      <c r="H742" s="70"/>
      <c r="I742" s="75">
        <f t="shared" si="28"/>
        <v>0</v>
      </c>
      <c r="J742" s="76"/>
      <c r="K742" s="68"/>
      <c r="L742" s="1" t="b">
        <f t="shared" si="27"/>
        <v>1</v>
      </c>
      <c r="T742" s="5"/>
      <c r="AF742" s="6"/>
    </row>
    <row r="743" spans="2:32" ht="15.95" hidden="1" customHeight="1" x14ac:dyDescent="0.25">
      <c r="B743" s="59" t="s">
        <v>74</v>
      </c>
      <c r="C743" s="74"/>
      <c r="D743" s="74"/>
      <c r="E743" s="68"/>
      <c r="F743" s="62"/>
      <c r="G743" s="69"/>
      <c r="H743" s="70"/>
      <c r="I743" s="75">
        <f t="shared" si="28"/>
        <v>0</v>
      </c>
      <c r="J743" s="76"/>
      <c r="K743" s="68"/>
      <c r="L743" s="1" t="b">
        <f t="shared" si="27"/>
        <v>1</v>
      </c>
      <c r="T743" s="5"/>
      <c r="AF743" s="6"/>
    </row>
    <row r="744" spans="2:32" ht="15.95" hidden="1" customHeight="1" x14ac:dyDescent="0.25">
      <c r="B744" s="59" t="s">
        <v>74</v>
      </c>
      <c r="C744" s="74"/>
      <c r="D744" s="74"/>
      <c r="E744" s="68"/>
      <c r="F744" s="62"/>
      <c r="G744" s="69"/>
      <c r="H744" s="70"/>
      <c r="I744" s="75">
        <f t="shared" si="28"/>
        <v>0</v>
      </c>
      <c r="J744" s="76"/>
      <c r="K744" s="68"/>
      <c r="L744" s="1" t="b">
        <f t="shared" si="27"/>
        <v>1</v>
      </c>
      <c r="T744" s="5"/>
      <c r="AF744" s="6"/>
    </row>
    <row r="745" spans="2:32" ht="15.95" hidden="1" customHeight="1" x14ac:dyDescent="0.25">
      <c r="B745" s="59" t="s">
        <v>74</v>
      </c>
      <c r="C745" s="74"/>
      <c r="D745" s="74"/>
      <c r="E745" s="68"/>
      <c r="F745" s="62"/>
      <c r="G745" s="69"/>
      <c r="H745" s="70"/>
      <c r="I745" s="75">
        <f t="shared" si="28"/>
        <v>0</v>
      </c>
      <c r="J745" s="76"/>
      <c r="K745" s="68"/>
      <c r="L745" s="1" t="b">
        <f t="shared" si="27"/>
        <v>1</v>
      </c>
      <c r="T745" s="5"/>
      <c r="AF745" s="6"/>
    </row>
    <row r="746" spans="2:32" ht="15.95" hidden="1" customHeight="1" x14ac:dyDescent="0.25">
      <c r="B746" s="59" t="s">
        <v>74</v>
      </c>
      <c r="C746" s="74"/>
      <c r="D746" s="74"/>
      <c r="E746" s="68"/>
      <c r="F746" s="62"/>
      <c r="G746" s="69"/>
      <c r="H746" s="70"/>
      <c r="I746" s="75">
        <f t="shared" si="28"/>
        <v>0</v>
      </c>
      <c r="J746" s="76"/>
      <c r="K746" s="68"/>
      <c r="L746" s="1" t="b">
        <f t="shared" si="27"/>
        <v>1</v>
      </c>
      <c r="T746" s="5"/>
      <c r="AF746" s="6"/>
    </row>
    <row r="747" spans="2:32" ht="15.95" hidden="1" customHeight="1" x14ac:dyDescent="0.25">
      <c r="B747" s="59" t="s">
        <v>74</v>
      </c>
      <c r="C747" s="74"/>
      <c r="D747" s="74"/>
      <c r="E747" s="68"/>
      <c r="F747" s="62"/>
      <c r="G747" s="69"/>
      <c r="H747" s="70"/>
      <c r="I747" s="75">
        <f t="shared" si="28"/>
        <v>0</v>
      </c>
      <c r="J747" s="76"/>
      <c r="K747" s="68"/>
      <c r="L747" s="1" t="b">
        <f t="shared" si="27"/>
        <v>1</v>
      </c>
      <c r="T747" s="5"/>
      <c r="AF747" s="6"/>
    </row>
    <row r="748" spans="2:32" ht="15.95" hidden="1" customHeight="1" x14ac:dyDescent="0.25">
      <c r="B748" s="59" t="s">
        <v>74</v>
      </c>
      <c r="C748" s="74"/>
      <c r="D748" s="74"/>
      <c r="E748" s="68"/>
      <c r="F748" s="62"/>
      <c r="G748" s="69"/>
      <c r="H748" s="70"/>
      <c r="I748" s="75">
        <f t="shared" si="28"/>
        <v>0</v>
      </c>
      <c r="J748" s="76"/>
      <c r="K748" s="68"/>
      <c r="L748" s="1" t="b">
        <f t="shared" si="27"/>
        <v>1</v>
      </c>
      <c r="T748" s="5"/>
      <c r="AF748" s="6"/>
    </row>
    <row r="749" spans="2:32" ht="15.95" hidden="1" customHeight="1" x14ac:dyDescent="0.25">
      <c r="B749" s="59" t="s">
        <v>74</v>
      </c>
      <c r="C749" s="74"/>
      <c r="D749" s="74"/>
      <c r="E749" s="68"/>
      <c r="F749" s="62"/>
      <c r="G749" s="69"/>
      <c r="H749" s="70"/>
      <c r="I749" s="75">
        <f t="shared" si="28"/>
        <v>0</v>
      </c>
      <c r="J749" s="76"/>
      <c r="K749" s="68"/>
      <c r="L749" s="1" t="b">
        <f t="shared" si="27"/>
        <v>1</v>
      </c>
      <c r="T749" s="5"/>
      <c r="AF749" s="6"/>
    </row>
    <row r="750" spans="2:32" ht="15.95" hidden="1" customHeight="1" x14ac:dyDescent="0.25">
      <c r="B750" s="59" t="s">
        <v>74</v>
      </c>
      <c r="C750" s="74"/>
      <c r="D750" s="74"/>
      <c r="E750" s="68"/>
      <c r="F750" s="62"/>
      <c r="G750" s="69"/>
      <c r="H750" s="70"/>
      <c r="I750" s="75">
        <f t="shared" si="28"/>
        <v>0</v>
      </c>
      <c r="J750" s="76"/>
      <c r="K750" s="68"/>
      <c r="L750" s="1" t="b">
        <f t="shared" si="27"/>
        <v>1</v>
      </c>
      <c r="T750" s="5"/>
      <c r="AF750" s="6"/>
    </row>
    <row r="751" spans="2:32" ht="15.95" hidden="1" customHeight="1" x14ac:dyDescent="0.25">
      <c r="B751" s="59" t="s">
        <v>74</v>
      </c>
      <c r="C751" s="74"/>
      <c r="D751" s="74"/>
      <c r="E751" s="68"/>
      <c r="F751" s="62"/>
      <c r="G751" s="69"/>
      <c r="H751" s="70"/>
      <c r="I751" s="75">
        <f t="shared" si="28"/>
        <v>0</v>
      </c>
      <c r="J751" s="76"/>
      <c r="K751" s="68"/>
      <c r="L751" s="1" t="b">
        <f t="shared" si="27"/>
        <v>1</v>
      </c>
      <c r="T751" s="5"/>
      <c r="AF751" s="6"/>
    </row>
    <row r="752" spans="2:32" ht="15.95" hidden="1" customHeight="1" x14ac:dyDescent="0.25">
      <c r="B752" s="59" t="s">
        <v>74</v>
      </c>
      <c r="C752" s="74"/>
      <c r="D752" s="74"/>
      <c r="E752" s="68"/>
      <c r="F752" s="62"/>
      <c r="G752" s="69"/>
      <c r="H752" s="70"/>
      <c r="I752" s="75">
        <f t="shared" si="28"/>
        <v>0</v>
      </c>
      <c r="J752" s="76"/>
      <c r="K752" s="68"/>
      <c r="L752" s="1" t="b">
        <f t="shared" si="27"/>
        <v>1</v>
      </c>
      <c r="T752" s="5"/>
      <c r="AF752" s="6"/>
    </row>
    <row r="753" spans="2:32" ht="15.95" hidden="1" customHeight="1" x14ac:dyDescent="0.25">
      <c r="B753" s="59" t="s">
        <v>74</v>
      </c>
      <c r="C753" s="74"/>
      <c r="D753" s="74"/>
      <c r="E753" s="68"/>
      <c r="F753" s="62"/>
      <c r="G753" s="69"/>
      <c r="H753" s="70"/>
      <c r="I753" s="75">
        <f t="shared" si="28"/>
        <v>0</v>
      </c>
      <c r="J753" s="76"/>
      <c r="K753" s="68"/>
      <c r="L753" s="1" t="b">
        <f t="shared" si="27"/>
        <v>1</v>
      </c>
      <c r="T753" s="5"/>
      <c r="AF753" s="6"/>
    </row>
    <row r="754" spans="2:32" ht="15.95" hidden="1" customHeight="1" x14ac:dyDescent="0.25">
      <c r="B754" s="59" t="s">
        <v>74</v>
      </c>
      <c r="C754" s="74"/>
      <c r="D754" s="74"/>
      <c r="E754" s="68"/>
      <c r="F754" s="62"/>
      <c r="G754" s="69"/>
      <c r="H754" s="70"/>
      <c r="I754" s="75">
        <f t="shared" si="28"/>
        <v>0</v>
      </c>
      <c r="J754" s="76"/>
      <c r="K754" s="68"/>
      <c r="L754" s="1" t="b">
        <f t="shared" si="27"/>
        <v>1</v>
      </c>
      <c r="T754" s="5"/>
      <c r="AF754" s="6"/>
    </row>
    <row r="755" spans="2:32" ht="15.95" hidden="1" customHeight="1" x14ac:dyDescent="0.25">
      <c r="B755" s="59" t="s">
        <v>74</v>
      </c>
      <c r="C755" s="74"/>
      <c r="D755" s="74"/>
      <c r="E755" s="68"/>
      <c r="F755" s="62"/>
      <c r="G755" s="69"/>
      <c r="H755" s="70"/>
      <c r="I755" s="75">
        <f t="shared" si="28"/>
        <v>0</v>
      </c>
      <c r="J755" s="76"/>
      <c r="K755" s="68"/>
      <c r="L755" s="1" t="b">
        <f t="shared" si="27"/>
        <v>1</v>
      </c>
      <c r="T755" s="5"/>
      <c r="AF755" s="6"/>
    </row>
    <row r="756" spans="2:32" ht="15.95" hidden="1" customHeight="1" x14ac:dyDescent="0.25">
      <c r="B756" s="59" t="s">
        <v>74</v>
      </c>
      <c r="C756" s="74"/>
      <c r="D756" s="74"/>
      <c r="E756" s="68"/>
      <c r="F756" s="62"/>
      <c r="G756" s="69"/>
      <c r="H756" s="70"/>
      <c r="I756" s="75">
        <f t="shared" si="28"/>
        <v>0</v>
      </c>
      <c r="J756" s="76"/>
      <c r="K756" s="68"/>
      <c r="L756" s="1" t="b">
        <f t="shared" si="27"/>
        <v>1</v>
      </c>
      <c r="T756" s="5"/>
      <c r="AF756" s="6"/>
    </row>
    <row r="757" spans="2:32" ht="15.95" hidden="1" customHeight="1" x14ac:dyDescent="0.25">
      <c r="B757" s="59" t="s">
        <v>74</v>
      </c>
      <c r="C757" s="74"/>
      <c r="D757" s="74"/>
      <c r="E757" s="68"/>
      <c r="F757" s="62"/>
      <c r="G757" s="69"/>
      <c r="H757" s="70"/>
      <c r="I757" s="75">
        <f t="shared" si="28"/>
        <v>0</v>
      </c>
      <c r="J757" s="76"/>
      <c r="K757" s="68"/>
      <c r="L757" s="1" t="b">
        <f t="shared" si="27"/>
        <v>1</v>
      </c>
      <c r="T757" s="5"/>
      <c r="AF757" s="6"/>
    </row>
    <row r="758" spans="2:32" ht="15.95" hidden="1" customHeight="1" x14ac:dyDescent="0.25">
      <c r="B758" s="59" t="s">
        <v>74</v>
      </c>
      <c r="C758" s="74"/>
      <c r="D758" s="74"/>
      <c r="E758" s="68"/>
      <c r="F758" s="62"/>
      <c r="G758" s="69"/>
      <c r="H758" s="70"/>
      <c r="I758" s="75">
        <f t="shared" si="28"/>
        <v>0</v>
      </c>
      <c r="J758" s="76"/>
      <c r="K758" s="68"/>
      <c r="L758" s="1" t="b">
        <f t="shared" si="27"/>
        <v>1</v>
      </c>
      <c r="T758" s="5"/>
      <c r="AF758" s="6"/>
    </row>
    <row r="759" spans="2:32" ht="15.95" hidden="1" customHeight="1" x14ac:dyDescent="0.25">
      <c r="B759" s="59" t="s">
        <v>74</v>
      </c>
      <c r="C759" s="74"/>
      <c r="D759" s="74"/>
      <c r="E759" s="68"/>
      <c r="F759" s="62"/>
      <c r="G759" s="69"/>
      <c r="H759" s="70"/>
      <c r="I759" s="75">
        <f t="shared" si="28"/>
        <v>0</v>
      </c>
      <c r="J759" s="76"/>
      <c r="K759" s="68"/>
      <c r="L759" s="1" t="b">
        <f t="shared" si="27"/>
        <v>1</v>
      </c>
      <c r="T759" s="5"/>
      <c r="AF759" s="6"/>
    </row>
    <row r="760" spans="2:32" ht="15.95" hidden="1" customHeight="1" x14ac:dyDescent="0.25">
      <c r="B760" s="59" t="s">
        <v>74</v>
      </c>
      <c r="C760" s="74"/>
      <c r="D760" s="74"/>
      <c r="E760" s="68"/>
      <c r="F760" s="62"/>
      <c r="G760" s="69"/>
      <c r="H760" s="70"/>
      <c r="I760" s="75">
        <f t="shared" si="28"/>
        <v>0</v>
      </c>
      <c r="J760" s="76"/>
      <c r="K760" s="68"/>
      <c r="L760" s="1" t="b">
        <f t="shared" si="27"/>
        <v>1</v>
      </c>
      <c r="T760" s="5"/>
      <c r="AF760" s="6"/>
    </row>
    <row r="761" spans="2:32" ht="15.95" hidden="1" customHeight="1" x14ac:dyDescent="0.25">
      <c r="B761" s="59" t="s">
        <v>74</v>
      </c>
      <c r="C761" s="74"/>
      <c r="D761" s="74"/>
      <c r="E761" s="68"/>
      <c r="F761" s="62"/>
      <c r="G761" s="69"/>
      <c r="H761" s="70"/>
      <c r="I761" s="75">
        <f t="shared" si="28"/>
        <v>0</v>
      </c>
      <c r="J761" s="76"/>
      <c r="K761" s="68"/>
      <c r="L761" s="1" t="b">
        <f t="shared" si="27"/>
        <v>1</v>
      </c>
      <c r="T761" s="5"/>
      <c r="AF761" s="6"/>
    </row>
    <row r="762" spans="2:32" ht="15.95" hidden="1" customHeight="1" x14ac:dyDescent="0.25">
      <c r="B762" s="59" t="s">
        <v>74</v>
      </c>
      <c r="C762" s="74"/>
      <c r="D762" s="74"/>
      <c r="E762" s="68"/>
      <c r="F762" s="62"/>
      <c r="G762" s="69"/>
      <c r="H762" s="70"/>
      <c r="I762" s="75">
        <f t="shared" si="28"/>
        <v>0</v>
      </c>
      <c r="J762" s="76"/>
      <c r="K762" s="68"/>
      <c r="L762" s="1" t="b">
        <f t="shared" si="27"/>
        <v>1</v>
      </c>
      <c r="T762" s="5"/>
      <c r="AF762" s="6"/>
    </row>
    <row r="763" spans="2:32" ht="15.95" hidden="1" customHeight="1" x14ac:dyDescent="0.25">
      <c r="B763" s="59" t="s">
        <v>74</v>
      </c>
      <c r="C763" s="74"/>
      <c r="D763" s="74"/>
      <c r="E763" s="68"/>
      <c r="F763" s="62"/>
      <c r="G763" s="69"/>
      <c r="H763" s="70"/>
      <c r="I763" s="75">
        <f t="shared" si="28"/>
        <v>0</v>
      </c>
      <c r="J763" s="76"/>
      <c r="K763" s="68"/>
      <c r="L763" s="1" t="b">
        <f t="shared" si="27"/>
        <v>1</v>
      </c>
      <c r="T763" s="5"/>
      <c r="AF763" s="6"/>
    </row>
    <row r="764" spans="2:32" ht="15.95" hidden="1" customHeight="1" x14ac:dyDescent="0.25">
      <c r="B764" s="59" t="s">
        <v>74</v>
      </c>
      <c r="C764" s="74"/>
      <c r="D764" s="74"/>
      <c r="E764" s="68"/>
      <c r="F764" s="62"/>
      <c r="G764" s="69"/>
      <c r="H764" s="70"/>
      <c r="I764" s="75">
        <f t="shared" si="28"/>
        <v>0</v>
      </c>
      <c r="J764" s="76"/>
      <c r="K764" s="68"/>
      <c r="L764" s="1" t="b">
        <f t="shared" si="27"/>
        <v>1</v>
      </c>
      <c r="T764" s="5"/>
      <c r="AF764" s="6"/>
    </row>
    <row r="765" spans="2:32" ht="15.95" hidden="1" customHeight="1" x14ac:dyDescent="0.25">
      <c r="B765" s="59" t="s">
        <v>74</v>
      </c>
      <c r="C765" s="74"/>
      <c r="D765" s="74"/>
      <c r="E765" s="68"/>
      <c r="F765" s="62"/>
      <c r="G765" s="69"/>
      <c r="H765" s="70"/>
      <c r="I765" s="75">
        <f t="shared" si="28"/>
        <v>0</v>
      </c>
      <c r="J765" s="76"/>
      <c r="K765" s="68"/>
      <c r="L765" s="1" t="b">
        <f t="shared" si="27"/>
        <v>1</v>
      </c>
      <c r="T765" s="5"/>
      <c r="AF765" s="6"/>
    </row>
    <row r="766" spans="2:32" ht="15.95" hidden="1" customHeight="1" x14ac:dyDescent="0.25">
      <c r="B766" s="59" t="s">
        <v>74</v>
      </c>
      <c r="C766" s="74"/>
      <c r="D766" s="74"/>
      <c r="E766" s="68"/>
      <c r="F766" s="62"/>
      <c r="G766" s="69"/>
      <c r="H766" s="70"/>
      <c r="I766" s="75">
        <f t="shared" si="28"/>
        <v>0</v>
      </c>
      <c r="J766" s="76"/>
      <c r="K766" s="68"/>
      <c r="L766" s="1" t="b">
        <f t="shared" si="27"/>
        <v>1</v>
      </c>
      <c r="T766" s="5"/>
      <c r="AF766" s="6"/>
    </row>
    <row r="767" spans="2:32" ht="15.95" hidden="1" customHeight="1" x14ac:dyDescent="0.25">
      <c r="B767" s="59" t="s">
        <v>74</v>
      </c>
      <c r="C767" s="74"/>
      <c r="D767" s="74"/>
      <c r="E767" s="68"/>
      <c r="F767" s="62"/>
      <c r="G767" s="69"/>
      <c r="H767" s="70"/>
      <c r="I767" s="75">
        <f t="shared" si="28"/>
        <v>0</v>
      </c>
      <c r="J767" s="76"/>
      <c r="K767" s="68"/>
      <c r="L767" s="1" t="b">
        <f t="shared" si="27"/>
        <v>1</v>
      </c>
      <c r="T767" s="5"/>
      <c r="AF767" s="6"/>
    </row>
    <row r="768" spans="2:32" ht="15.95" hidden="1" customHeight="1" x14ac:dyDescent="0.25">
      <c r="B768" s="59" t="s">
        <v>74</v>
      </c>
      <c r="C768" s="74"/>
      <c r="D768" s="74"/>
      <c r="E768" s="68"/>
      <c r="F768" s="62"/>
      <c r="G768" s="69"/>
      <c r="H768" s="70"/>
      <c r="I768" s="75">
        <f t="shared" si="28"/>
        <v>0</v>
      </c>
      <c r="J768" s="76"/>
      <c r="K768" s="68"/>
      <c r="L768" s="1" t="b">
        <f t="shared" si="27"/>
        <v>1</v>
      </c>
      <c r="T768" s="5"/>
      <c r="AF768" s="6"/>
    </row>
    <row r="769" spans="2:32" ht="15.95" hidden="1" customHeight="1" x14ac:dyDescent="0.25">
      <c r="B769" s="59" t="s">
        <v>74</v>
      </c>
      <c r="C769" s="74"/>
      <c r="D769" s="74"/>
      <c r="E769" s="68"/>
      <c r="F769" s="62"/>
      <c r="G769" s="69"/>
      <c r="H769" s="70"/>
      <c r="I769" s="75">
        <f t="shared" si="28"/>
        <v>0</v>
      </c>
      <c r="J769" s="76"/>
      <c r="K769" s="68"/>
      <c r="L769" s="1" t="b">
        <f t="shared" si="27"/>
        <v>1</v>
      </c>
      <c r="T769" s="5"/>
      <c r="AF769" s="6"/>
    </row>
    <row r="770" spans="2:32" ht="15.95" hidden="1" customHeight="1" x14ac:dyDescent="0.25">
      <c r="B770" s="59" t="s">
        <v>74</v>
      </c>
      <c r="C770" s="74"/>
      <c r="D770" s="74"/>
      <c r="E770" s="68"/>
      <c r="F770" s="62"/>
      <c r="G770" s="69"/>
      <c r="H770" s="70"/>
      <c r="I770" s="75">
        <f t="shared" si="28"/>
        <v>0</v>
      </c>
      <c r="J770" s="76"/>
      <c r="K770" s="68"/>
      <c r="L770" s="1" t="b">
        <f t="shared" si="27"/>
        <v>1</v>
      </c>
      <c r="T770" s="5"/>
      <c r="AF770" s="6"/>
    </row>
    <row r="771" spans="2:32" ht="15.95" hidden="1" customHeight="1" x14ac:dyDescent="0.25">
      <c r="B771" s="59" t="s">
        <v>74</v>
      </c>
      <c r="C771" s="74"/>
      <c r="D771" s="74"/>
      <c r="E771" s="68"/>
      <c r="F771" s="62"/>
      <c r="G771" s="69"/>
      <c r="H771" s="70"/>
      <c r="I771" s="75">
        <f t="shared" si="28"/>
        <v>0</v>
      </c>
      <c r="J771" s="76"/>
      <c r="K771" s="68"/>
      <c r="L771" s="1" t="b">
        <f t="shared" si="27"/>
        <v>1</v>
      </c>
      <c r="T771" s="5"/>
      <c r="AF771" s="6"/>
    </row>
    <row r="772" spans="2:32" ht="15.95" hidden="1" customHeight="1" x14ac:dyDescent="0.25">
      <c r="B772" s="59" t="s">
        <v>74</v>
      </c>
      <c r="C772" s="74"/>
      <c r="D772" s="74"/>
      <c r="E772" s="68"/>
      <c r="F772" s="62"/>
      <c r="G772" s="69"/>
      <c r="H772" s="70"/>
      <c r="I772" s="75">
        <f t="shared" si="28"/>
        <v>0</v>
      </c>
      <c r="J772" s="76"/>
      <c r="K772" s="68"/>
      <c r="L772" s="1" t="b">
        <f t="shared" si="27"/>
        <v>1</v>
      </c>
      <c r="T772" s="5"/>
      <c r="AF772" s="6"/>
    </row>
    <row r="773" spans="2:32" ht="15.95" hidden="1" customHeight="1" x14ac:dyDescent="0.25">
      <c r="B773" s="59" t="s">
        <v>74</v>
      </c>
      <c r="C773" s="74"/>
      <c r="D773" s="74"/>
      <c r="E773" s="68"/>
      <c r="F773" s="62"/>
      <c r="G773" s="69"/>
      <c r="H773" s="70"/>
      <c r="I773" s="75">
        <f t="shared" si="28"/>
        <v>0</v>
      </c>
      <c r="J773" s="76"/>
      <c r="K773" s="68"/>
      <c r="L773" s="1" t="b">
        <f t="shared" si="27"/>
        <v>1</v>
      </c>
      <c r="T773" s="5"/>
      <c r="AF773" s="6"/>
    </row>
    <row r="774" spans="2:32" ht="15.95" hidden="1" customHeight="1" x14ac:dyDescent="0.25">
      <c r="B774" s="59" t="s">
        <v>74</v>
      </c>
      <c r="C774" s="74"/>
      <c r="D774" s="74"/>
      <c r="E774" s="68"/>
      <c r="F774" s="62"/>
      <c r="G774" s="69"/>
      <c r="H774" s="70"/>
      <c r="I774" s="75">
        <f t="shared" si="28"/>
        <v>0</v>
      </c>
      <c r="J774" s="76"/>
      <c r="K774" s="68"/>
      <c r="L774" s="1" t="b">
        <f t="shared" si="27"/>
        <v>1</v>
      </c>
      <c r="T774" s="5"/>
      <c r="AF774" s="6"/>
    </row>
    <row r="775" spans="2:32" ht="15.95" hidden="1" customHeight="1" x14ac:dyDescent="0.25">
      <c r="B775" s="59" t="s">
        <v>74</v>
      </c>
      <c r="C775" s="74"/>
      <c r="D775" s="74"/>
      <c r="E775" s="68"/>
      <c r="F775" s="62"/>
      <c r="G775" s="69"/>
      <c r="H775" s="70"/>
      <c r="I775" s="75">
        <f t="shared" si="28"/>
        <v>0</v>
      </c>
      <c r="J775" s="76"/>
      <c r="K775" s="68"/>
      <c r="L775" s="1" t="b">
        <f t="shared" si="27"/>
        <v>1</v>
      </c>
      <c r="T775" s="5"/>
      <c r="AF775" s="6"/>
    </row>
    <row r="776" spans="2:32" ht="15.95" customHeight="1" x14ac:dyDescent="0.25">
      <c r="B776" s="59" t="s">
        <v>77</v>
      </c>
      <c r="C776" s="74"/>
      <c r="D776" s="74"/>
      <c r="E776" s="68"/>
      <c r="F776" s="62"/>
      <c r="G776" s="69"/>
      <c r="H776" s="70"/>
      <c r="I776" s="75">
        <f t="shared" si="28"/>
        <v>0</v>
      </c>
      <c r="J776" s="76"/>
      <c r="K776" s="68"/>
      <c r="L776" s="1" t="b">
        <f t="shared" si="27"/>
        <v>1</v>
      </c>
      <c r="T776" s="5"/>
      <c r="AF776" s="6"/>
    </row>
    <row r="777" spans="2:32" ht="15.95" hidden="1" customHeight="1" x14ac:dyDescent="0.25">
      <c r="B777" s="59" t="s">
        <v>77</v>
      </c>
      <c r="C777" s="74"/>
      <c r="D777" s="74"/>
      <c r="E777" s="83"/>
      <c r="F777" s="80"/>
      <c r="G777" s="74"/>
      <c r="H777" s="81"/>
      <c r="I777" s="75">
        <f t="shared" si="28"/>
        <v>0</v>
      </c>
      <c r="J777" s="84"/>
      <c r="K777" s="83"/>
      <c r="L777" s="1" t="b">
        <f t="shared" si="27"/>
        <v>1</v>
      </c>
      <c r="T777" s="5"/>
      <c r="AF777" s="6"/>
    </row>
    <row r="778" spans="2:32" ht="15.95" hidden="1" customHeight="1" x14ac:dyDescent="0.25">
      <c r="B778" s="59" t="s">
        <v>77</v>
      </c>
      <c r="C778" s="74"/>
      <c r="D778" s="74"/>
      <c r="E778" s="83"/>
      <c r="F778" s="80"/>
      <c r="G778" s="74"/>
      <c r="H778" s="81"/>
      <c r="I778" s="75">
        <f t="shared" si="28"/>
        <v>0</v>
      </c>
      <c r="J778" s="84"/>
      <c r="K778" s="83"/>
      <c r="L778" s="1" t="b">
        <f t="shared" si="27"/>
        <v>1</v>
      </c>
      <c r="T778" s="5"/>
      <c r="AF778" s="6"/>
    </row>
    <row r="779" spans="2:32" ht="15.95" hidden="1" customHeight="1" x14ac:dyDescent="0.25">
      <c r="B779" s="59" t="s">
        <v>77</v>
      </c>
      <c r="C779" s="74"/>
      <c r="D779" s="74"/>
      <c r="E779" s="83"/>
      <c r="F779" s="80"/>
      <c r="G779" s="74"/>
      <c r="H779" s="81"/>
      <c r="I779" s="75">
        <f t="shared" si="28"/>
        <v>0</v>
      </c>
      <c r="J779" s="84"/>
      <c r="K779" s="83"/>
      <c r="L779" s="1" t="b">
        <f t="shared" si="27"/>
        <v>1</v>
      </c>
      <c r="T779" s="5"/>
      <c r="AF779" s="6"/>
    </row>
    <row r="780" spans="2:32" ht="15.95" hidden="1" customHeight="1" x14ac:dyDescent="0.25">
      <c r="B780" s="59" t="s">
        <v>77</v>
      </c>
      <c r="C780" s="74"/>
      <c r="D780" s="74"/>
      <c r="E780" s="83"/>
      <c r="F780" s="80"/>
      <c r="G780" s="74"/>
      <c r="H780" s="81"/>
      <c r="I780" s="75">
        <f t="shared" si="28"/>
        <v>0</v>
      </c>
      <c r="J780" s="84"/>
      <c r="K780" s="83"/>
      <c r="L780" s="1" t="b">
        <f t="shared" si="27"/>
        <v>1</v>
      </c>
      <c r="T780" s="5"/>
      <c r="AF780" s="6"/>
    </row>
    <row r="781" spans="2:32" ht="15.95" hidden="1" customHeight="1" x14ac:dyDescent="0.25">
      <c r="B781" s="59" t="s">
        <v>77</v>
      </c>
      <c r="C781" s="74"/>
      <c r="D781" s="74"/>
      <c r="E781" s="83"/>
      <c r="F781" s="80"/>
      <c r="G781" s="74"/>
      <c r="H781" s="81"/>
      <c r="I781" s="75">
        <f t="shared" si="28"/>
        <v>0</v>
      </c>
      <c r="J781" s="84"/>
      <c r="K781" s="83"/>
      <c r="L781" s="1" t="b">
        <f t="shared" ref="L781:L844" si="29">IF(E780=G780,TRUE,IF(G780="kg",(IF(E780="g",TRUE,IF(E780="ml",IF(G780="litre",TRUE,"Inconsistant Units"),"Inconsistant Units"))),IF(E780="ml",IF(G780="litre",TRUE,"Inconsistant Units"),"Inconsistant Units")))</f>
        <v>1</v>
      </c>
      <c r="T781" s="5"/>
      <c r="AF781" s="6"/>
    </row>
    <row r="782" spans="2:32" ht="15.95" hidden="1" customHeight="1" x14ac:dyDescent="0.25">
      <c r="B782" s="59" t="s">
        <v>77</v>
      </c>
      <c r="C782" s="74"/>
      <c r="D782" s="74"/>
      <c r="E782" s="83"/>
      <c r="F782" s="80"/>
      <c r="G782" s="74"/>
      <c r="H782" s="81"/>
      <c r="I782" s="75">
        <f t="shared" ref="I782:I845" si="30">IF(IF(ISBLANK(F782),H782,H782/F782)&gt;0.005,(IF(ISBLANK(F782),H782,H782/F782)),ROUNDUP(IF(ISBLANK(F782),H782,H782/F782),2))</f>
        <v>0</v>
      </c>
      <c r="J782" s="84"/>
      <c r="K782" s="83"/>
      <c r="L782" s="1" t="b">
        <f t="shared" si="29"/>
        <v>1</v>
      </c>
      <c r="T782" s="5"/>
      <c r="AF782" s="6"/>
    </row>
    <row r="783" spans="2:32" ht="15.95" hidden="1" customHeight="1" x14ac:dyDescent="0.25">
      <c r="B783" s="59" t="s">
        <v>77</v>
      </c>
      <c r="C783" s="74"/>
      <c r="D783" s="74"/>
      <c r="E783" s="83"/>
      <c r="F783" s="80"/>
      <c r="G783" s="74"/>
      <c r="H783" s="81"/>
      <c r="I783" s="75">
        <f t="shared" si="30"/>
        <v>0</v>
      </c>
      <c r="J783" s="84"/>
      <c r="K783" s="83"/>
      <c r="L783" s="1" t="b">
        <f t="shared" si="29"/>
        <v>1</v>
      </c>
      <c r="T783" s="5"/>
      <c r="AF783" s="6"/>
    </row>
    <row r="784" spans="2:32" ht="15.95" hidden="1" customHeight="1" x14ac:dyDescent="0.25">
      <c r="B784" s="59" t="s">
        <v>77</v>
      </c>
      <c r="C784" s="74"/>
      <c r="D784" s="74"/>
      <c r="E784" s="83"/>
      <c r="F784" s="80"/>
      <c r="G784" s="74"/>
      <c r="H784" s="81"/>
      <c r="I784" s="75">
        <f t="shared" si="30"/>
        <v>0</v>
      </c>
      <c r="J784" s="84"/>
      <c r="K784" s="83"/>
      <c r="L784" s="1" t="b">
        <f t="shared" si="29"/>
        <v>1</v>
      </c>
      <c r="T784" s="5"/>
      <c r="AF784" s="6"/>
    </row>
    <row r="785" spans="2:32" ht="15.95" hidden="1" customHeight="1" x14ac:dyDescent="0.25">
      <c r="B785" s="59" t="s">
        <v>77</v>
      </c>
      <c r="C785" s="74"/>
      <c r="D785" s="74"/>
      <c r="E785" s="83"/>
      <c r="F785" s="80"/>
      <c r="G785" s="74"/>
      <c r="H785" s="81"/>
      <c r="I785" s="75">
        <f t="shared" si="30"/>
        <v>0</v>
      </c>
      <c r="J785" s="84"/>
      <c r="K785" s="83"/>
      <c r="L785" s="1" t="b">
        <f t="shared" si="29"/>
        <v>1</v>
      </c>
      <c r="T785" s="5"/>
      <c r="AF785" s="6"/>
    </row>
    <row r="786" spans="2:32" ht="15.95" hidden="1" customHeight="1" x14ac:dyDescent="0.25">
      <c r="B786" s="59" t="s">
        <v>77</v>
      </c>
      <c r="C786" s="74"/>
      <c r="D786" s="74"/>
      <c r="E786" s="83"/>
      <c r="F786" s="80"/>
      <c r="G786" s="74"/>
      <c r="H786" s="81"/>
      <c r="I786" s="75">
        <f t="shared" si="30"/>
        <v>0</v>
      </c>
      <c r="J786" s="84"/>
      <c r="K786" s="83"/>
      <c r="L786" s="1" t="b">
        <f t="shared" si="29"/>
        <v>1</v>
      </c>
      <c r="T786" s="5"/>
      <c r="AF786" s="6"/>
    </row>
    <row r="787" spans="2:32" ht="15.95" hidden="1" customHeight="1" x14ac:dyDescent="0.25">
      <c r="B787" s="59" t="s">
        <v>77</v>
      </c>
      <c r="C787" s="74"/>
      <c r="D787" s="74"/>
      <c r="E787" s="83"/>
      <c r="F787" s="80"/>
      <c r="G787" s="74"/>
      <c r="H787" s="81"/>
      <c r="I787" s="75">
        <f t="shared" si="30"/>
        <v>0</v>
      </c>
      <c r="J787" s="84"/>
      <c r="K787" s="83"/>
      <c r="L787" s="1" t="b">
        <f t="shared" si="29"/>
        <v>1</v>
      </c>
      <c r="T787" s="5"/>
      <c r="AF787" s="6"/>
    </row>
    <row r="788" spans="2:32" ht="15.95" hidden="1" customHeight="1" x14ac:dyDescent="0.25">
      <c r="B788" s="59" t="s">
        <v>77</v>
      </c>
      <c r="C788" s="74"/>
      <c r="D788" s="74"/>
      <c r="E788" s="83"/>
      <c r="F788" s="80"/>
      <c r="G788" s="74"/>
      <c r="H788" s="81"/>
      <c r="I788" s="75">
        <f t="shared" si="30"/>
        <v>0</v>
      </c>
      <c r="J788" s="84"/>
      <c r="K788" s="83"/>
      <c r="L788" s="1" t="b">
        <f t="shared" si="29"/>
        <v>1</v>
      </c>
      <c r="T788" s="5"/>
      <c r="AF788" s="6"/>
    </row>
    <row r="789" spans="2:32" ht="15.95" hidden="1" customHeight="1" x14ac:dyDescent="0.25">
      <c r="B789" s="59" t="s">
        <v>77</v>
      </c>
      <c r="C789" s="74"/>
      <c r="D789" s="74"/>
      <c r="E789" s="83"/>
      <c r="F789" s="80"/>
      <c r="G789" s="74"/>
      <c r="H789" s="81"/>
      <c r="I789" s="75">
        <f t="shared" si="30"/>
        <v>0</v>
      </c>
      <c r="J789" s="84"/>
      <c r="K789" s="83"/>
      <c r="L789" s="1" t="b">
        <f t="shared" si="29"/>
        <v>1</v>
      </c>
      <c r="T789" s="5"/>
      <c r="AF789" s="6"/>
    </row>
    <row r="790" spans="2:32" ht="15.95" hidden="1" customHeight="1" x14ac:dyDescent="0.25">
      <c r="B790" s="59" t="s">
        <v>77</v>
      </c>
      <c r="C790" s="74"/>
      <c r="D790" s="74"/>
      <c r="E790" s="83"/>
      <c r="F790" s="80"/>
      <c r="G790" s="74"/>
      <c r="H790" s="81"/>
      <c r="I790" s="75">
        <f t="shared" si="30"/>
        <v>0</v>
      </c>
      <c r="J790" s="84"/>
      <c r="K790" s="83"/>
      <c r="L790" s="1" t="b">
        <f t="shared" si="29"/>
        <v>1</v>
      </c>
      <c r="T790" s="5"/>
      <c r="AF790" s="6"/>
    </row>
    <row r="791" spans="2:32" ht="15.95" hidden="1" customHeight="1" x14ac:dyDescent="0.25">
      <c r="B791" s="59" t="s">
        <v>77</v>
      </c>
      <c r="C791" s="74"/>
      <c r="D791" s="74"/>
      <c r="E791" s="83"/>
      <c r="F791" s="80"/>
      <c r="G791" s="74"/>
      <c r="H791" s="81"/>
      <c r="I791" s="75">
        <f t="shared" si="30"/>
        <v>0</v>
      </c>
      <c r="J791" s="84"/>
      <c r="K791" s="83"/>
      <c r="L791" s="1" t="b">
        <f t="shared" si="29"/>
        <v>1</v>
      </c>
      <c r="T791" s="5"/>
      <c r="AF791" s="6"/>
    </row>
    <row r="792" spans="2:32" ht="15.95" hidden="1" customHeight="1" x14ac:dyDescent="0.25">
      <c r="B792" s="59" t="s">
        <v>77</v>
      </c>
      <c r="C792" s="74"/>
      <c r="D792" s="74"/>
      <c r="E792" s="83"/>
      <c r="F792" s="80"/>
      <c r="G792" s="74"/>
      <c r="H792" s="81"/>
      <c r="I792" s="75">
        <f t="shared" si="30"/>
        <v>0</v>
      </c>
      <c r="J792" s="84"/>
      <c r="K792" s="83"/>
      <c r="L792" s="1" t="b">
        <f t="shared" si="29"/>
        <v>1</v>
      </c>
      <c r="T792" s="5"/>
      <c r="AF792" s="6"/>
    </row>
    <row r="793" spans="2:32" ht="15.95" hidden="1" customHeight="1" x14ac:dyDescent="0.25">
      <c r="B793" s="59" t="s">
        <v>77</v>
      </c>
      <c r="C793" s="74"/>
      <c r="D793" s="74"/>
      <c r="E793" s="83"/>
      <c r="F793" s="80"/>
      <c r="G793" s="74"/>
      <c r="H793" s="81"/>
      <c r="I793" s="75">
        <f t="shared" si="30"/>
        <v>0</v>
      </c>
      <c r="J793" s="84"/>
      <c r="K793" s="83"/>
      <c r="L793" s="1" t="b">
        <f t="shared" si="29"/>
        <v>1</v>
      </c>
      <c r="T793" s="5"/>
      <c r="AF793" s="6"/>
    </row>
    <row r="794" spans="2:32" ht="15.95" hidden="1" customHeight="1" x14ac:dyDescent="0.25">
      <c r="B794" s="59" t="s">
        <v>77</v>
      </c>
      <c r="C794" s="74"/>
      <c r="D794" s="74"/>
      <c r="E794" s="83"/>
      <c r="F794" s="80"/>
      <c r="G794" s="74"/>
      <c r="H794" s="81"/>
      <c r="I794" s="75">
        <f t="shared" si="30"/>
        <v>0</v>
      </c>
      <c r="J794" s="84"/>
      <c r="K794" s="83"/>
      <c r="L794" s="1" t="b">
        <f t="shared" si="29"/>
        <v>1</v>
      </c>
      <c r="T794" s="5"/>
      <c r="AF794" s="6"/>
    </row>
    <row r="795" spans="2:32" ht="15.95" hidden="1" customHeight="1" x14ac:dyDescent="0.25">
      <c r="B795" s="59" t="s">
        <v>77</v>
      </c>
      <c r="C795" s="74"/>
      <c r="D795" s="74"/>
      <c r="E795" s="83"/>
      <c r="F795" s="80"/>
      <c r="G795" s="74"/>
      <c r="H795" s="81"/>
      <c r="I795" s="75">
        <f t="shared" si="30"/>
        <v>0</v>
      </c>
      <c r="J795" s="84"/>
      <c r="K795" s="83"/>
      <c r="L795" s="1" t="b">
        <f t="shared" si="29"/>
        <v>1</v>
      </c>
      <c r="T795" s="5"/>
      <c r="AF795" s="6"/>
    </row>
    <row r="796" spans="2:32" ht="15.95" hidden="1" customHeight="1" x14ac:dyDescent="0.25">
      <c r="B796" s="59" t="s">
        <v>77</v>
      </c>
      <c r="C796" s="74"/>
      <c r="D796" s="74"/>
      <c r="E796" s="83"/>
      <c r="F796" s="80"/>
      <c r="G796" s="74"/>
      <c r="H796" s="81"/>
      <c r="I796" s="75">
        <f t="shared" si="30"/>
        <v>0</v>
      </c>
      <c r="J796" s="84"/>
      <c r="K796" s="83"/>
      <c r="L796" s="1" t="b">
        <f t="shared" si="29"/>
        <v>1</v>
      </c>
      <c r="T796" s="5"/>
      <c r="AF796" s="6"/>
    </row>
    <row r="797" spans="2:32" ht="15.95" hidden="1" customHeight="1" x14ac:dyDescent="0.25">
      <c r="B797" s="59" t="s">
        <v>77</v>
      </c>
      <c r="C797" s="74"/>
      <c r="D797" s="74"/>
      <c r="E797" s="83"/>
      <c r="F797" s="80"/>
      <c r="G797" s="74"/>
      <c r="H797" s="81"/>
      <c r="I797" s="75">
        <f t="shared" si="30"/>
        <v>0</v>
      </c>
      <c r="J797" s="84"/>
      <c r="K797" s="83"/>
      <c r="L797" s="1" t="b">
        <f t="shared" si="29"/>
        <v>1</v>
      </c>
      <c r="T797" s="5"/>
      <c r="AF797" s="6"/>
    </row>
    <row r="798" spans="2:32" ht="15.95" hidden="1" customHeight="1" x14ac:dyDescent="0.25">
      <c r="B798" s="59" t="s">
        <v>77</v>
      </c>
      <c r="C798" s="74"/>
      <c r="D798" s="74"/>
      <c r="E798" s="83"/>
      <c r="F798" s="80"/>
      <c r="G798" s="74"/>
      <c r="H798" s="81"/>
      <c r="I798" s="75">
        <f t="shared" si="30"/>
        <v>0</v>
      </c>
      <c r="J798" s="84"/>
      <c r="K798" s="83"/>
      <c r="L798" s="1" t="b">
        <f t="shared" si="29"/>
        <v>1</v>
      </c>
      <c r="T798" s="5"/>
      <c r="AF798" s="6"/>
    </row>
    <row r="799" spans="2:32" ht="15.95" hidden="1" customHeight="1" x14ac:dyDescent="0.25">
      <c r="B799" s="59" t="s">
        <v>77</v>
      </c>
      <c r="C799" s="74"/>
      <c r="D799" s="74"/>
      <c r="E799" s="83"/>
      <c r="F799" s="80"/>
      <c r="G799" s="74"/>
      <c r="H799" s="81"/>
      <c r="I799" s="75">
        <f t="shared" si="30"/>
        <v>0</v>
      </c>
      <c r="J799" s="84"/>
      <c r="K799" s="83"/>
      <c r="L799" s="1" t="b">
        <f t="shared" si="29"/>
        <v>1</v>
      </c>
      <c r="T799" s="5"/>
      <c r="AF799" s="6"/>
    </row>
    <row r="800" spans="2:32" ht="15.95" hidden="1" customHeight="1" x14ac:dyDescent="0.25">
      <c r="B800" s="59" t="s">
        <v>77</v>
      </c>
      <c r="C800" s="74"/>
      <c r="D800" s="74"/>
      <c r="E800" s="83"/>
      <c r="F800" s="80"/>
      <c r="G800" s="74"/>
      <c r="H800" s="81"/>
      <c r="I800" s="75">
        <f t="shared" si="30"/>
        <v>0</v>
      </c>
      <c r="J800" s="84"/>
      <c r="K800" s="83"/>
      <c r="L800" s="1" t="b">
        <f t="shared" si="29"/>
        <v>1</v>
      </c>
      <c r="T800" s="5"/>
      <c r="AF800" s="6"/>
    </row>
    <row r="801" spans="2:32" ht="15.95" hidden="1" customHeight="1" x14ac:dyDescent="0.25">
      <c r="B801" s="59" t="s">
        <v>77</v>
      </c>
      <c r="C801" s="74"/>
      <c r="D801" s="74"/>
      <c r="E801" s="83"/>
      <c r="F801" s="80"/>
      <c r="G801" s="74"/>
      <c r="H801" s="81"/>
      <c r="I801" s="75">
        <f t="shared" si="30"/>
        <v>0</v>
      </c>
      <c r="J801" s="84"/>
      <c r="K801" s="83"/>
      <c r="L801" s="1" t="b">
        <f t="shared" si="29"/>
        <v>1</v>
      </c>
      <c r="T801" s="5"/>
      <c r="AF801" s="6"/>
    </row>
    <row r="802" spans="2:32" ht="15.95" hidden="1" customHeight="1" x14ac:dyDescent="0.25">
      <c r="B802" s="59" t="s">
        <v>77</v>
      </c>
      <c r="C802" s="74"/>
      <c r="D802" s="74"/>
      <c r="E802" s="83"/>
      <c r="F802" s="80"/>
      <c r="G802" s="74"/>
      <c r="H802" s="81"/>
      <c r="I802" s="75">
        <f t="shared" si="30"/>
        <v>0</v>
      </c>
      <c r="J802" s="84"/>
      <c r="K802" s="83"/>
      <c r="L802" s="1" t="b">
        <f t="shared" si="29"/>
        <v>1</v>
      </c>
      <c r="T802" s="5"/>
      <c r="AF802" s="6"/>
    </row>
    <row r="803" spans="2:32" ht="15.95" hidden="1" customHeight="1" x14ac:dyDescent="0.25">
      <c r="B803" s="59" t="s">
        <v>77</v>
      </c>
      <c r="C803" s="74"/>
      <c r="D803" s="74"/>
      <c r="E803" s="83"/>
      <c r="F803" s="80"/>
      <c r="G803" s="74"/>
      <c r="H803" s="81"/>
      <c r="I803" s="75">
        <f t="shared" si="30"/>
        <v>0</v>
      </c>
      <c r="J803" s="84"/>
      <c r="K803" s="83"/>
      <c r="L803" s="1" t="b">
        <f t="shared" si="29"/>
        <v>1</v>
      </c>
      <c r="T803" s="5"/>
      <c r="AF803" s="6"/>
    </row>
    <row r="804" spans="2:32" ht="15.95" hidden="1" customHeight="1" x14ac:dyDescent="0.25">
      <c r="B804" s="59" t="s">
        <v>77</v>
      </c>
      <c r="C804" s="74"/>
      <c r="D804" s="74"/>
      <c r="E804" s="83"/>
      <c r="F804" s="80"/>
      <c r="G804" s="74"/>
      <c r="H804" s="81"/>
      <c r="I804" s="75">
        <f t="shared" si="30"/>
        <v>0</v>
      </c>
      <c r="J804" s="84"/>
      <c r="K804" s="83"/>
      <c r="L804" s="1" t="b">
        <f t="shared" si="29"/>
        <v>1</v>
      </c>
      <c r="T804" s="5"/>
      <c r="AF804" s="6"/>
    </row>
    <row r="805" spans="2:32" ht="15.95" hidden="1" customHeight="1" x14ac:dyDescent="0.25">
      <c r="B805" s="59" t="s">
        <v>77</v>
      </c>
      <c r="C805" s="74"/>
      <c r="D805" s="74"/>
      <c r="E805" s="83"/>
      <c r="F805" s="80"/>
      <c r="G805" s="74"/>
      <c r="H805" s="81"/>
      <c r="I805" s="75">
        <f t="shared" si="30"/>
        <v>0</v>
      </c>
      <c r="J805" s="84"/>
      <c r="K805" s="83"/>
      <c r="L805" s="1" t="b">
        <f t="shared" si="29"/>
        <v>1</v>
      </c>
      <c r="T805" s="5"/>
      <c r="AF805" s="6"/>
    </row>
    <row r="806" spans="2:32" ht="15.95" hidden="1" customHeight="1" x14ac:dyDescent="0.25">
      <c r="B806" s="59" t="s">
        <v>77</v>
      </c>
      <c r="C806" s="74"/>
      <c r="D806" s="74"/>
      <c r="E806" s="83"/>
      <c r="F806" s="80"/>
      <c r="G806" s="74"/>
      <c r="H806" s="81"/>
      <c r="I806" s="75">
        <f t="shared" si="30"/>
        <v>0</v>
      </c>
      <c r="J806" s="84"/>
      <c r="K806" s="83"/>
      <c r="L806" s="1" t="b">
        <f t="shared" si="29"/>
        <v>1</v>
      </c>
      <c r="T806" s="5"/>
      <c r="AF806" s="6"/>
    </row>
    <row r="807" spans="2:32" ht="15.95" hidden="1" customHeight="1" x14ac:dyDescent="0.25">
      <c r="B807" s="59" t="s">
        <v>77</v>
      </c>
      <c r="C807" s="74"/>
      <c r="D807" s="74"/>
      <c r="E807" s="83"/>
      <c r="F807" s="80"/>
      <c r="G807" s="74"/>
      <c r="H807" s="81"/>
      <c r="I807" s="75">
        <f t="shared" si="30"/>
        <v>0</v>
      </c>
      <c r="J807" s="84"/>
      <c r="K807" s="83"/>
      <c r="L807" s="1" t="b">
        <f t="shared" si="29"/>
        <v>1</v>
      </c>
      <c r="T807" s="5"/>
      <c r="AF807" s="6"/>
    </row>
    <row r="808" spans="2:32" ht="15.95" hidden="1" customHeight="1" x14ac:dyDescent="0.25">
      <c r="B808" s="59" t="s">
        <v>77</v>
      </c>
      <c r="C808" s="74"/>
      <c r="D808" s="74"/>
      <c r="E808" s="83"/>
      <c r="F808" s="80"/>
      <c r="G808" s="74"/>
      <c r="H808" s="81"/>
      <c r="I808" s="75">
        <f t="shared" si="30"/>
        <v>0</v>
      </c>
      <c r="J808" s="84"/>
      <c r="K808" s="83"/>
      <c r="L808" s="1" t="b">
        <f t="shared" si="29"/>
        <v>1</v>
      </c>
      <c r="T808" s="5"/>
      <c r="AF808" s="6"/>
    </row>
    <row r="809" spans="2:32" ht="15.95" hidden="1" customHeight="1" x14ac:dyDescent="0.25">
      <c r="B809" s="59" t="s">
        <v>77</v>
      </c>
      <c r="C809" s="74"/>
      <c r="D809" s="74"/>
      <c r="E809" s="83"/>
      <c r="F809" s="80"/>
      <c r="G809" s="74"/>
      <c r="H809" s="81"/>
      <c r="I809" s="75">
        <f t="shared" si="30"/>
        <v>0</v>
      </c>
      <c r="J809" s="84"/>
      <c r="K809" s="83"/>
      <c r="L809" s="1" t="b">
        <f t="shared" si="29"/>
        <v>1</v>
      </c>
      <c r="T809" s="5"/>
      <c r="AF809" s="6"/>
    </row>
    <row r="810" spans="2:32" ht="15.95" hidden="1" customHeight="1" x14ac:dyDescent="0.25">
      <c r="B810" s="59" t="s">
        <v>77</v>
      </c>
      <c r="C810" s="74"/>
      <c r="D810" s="74"/>
      <c r="E810" s="83"/>
      <c r="F810" s="80"/>
      <c r="G810" s="74"/>
      <c r="H810" s="81"/>
      <c r="I810" s="75">
        <f t="shared" si="30"/>
        <v>0</v>
      </c>
      <c r="J810" s="84"/>
      <c r="K810" s="83"/>
      <c r="L810" s="1" t="b">
        <f t="shared" si="29"/>
        <v>1</v>
      </c>
      <c r="T810" s="5"/>
      <c r="AF810" s="6"/>
    </row>
    <row r="811" spans="2:32" ht="15.95" hidden="1" customHeight="1" x14ac:dyDescent="0.25">
      <c r="B811" s="59" t="s">
        <v>77</v>
      </c>
      <c r="C811" s="74"/>
      <c r="D811" s="74"/>
      <c r="E811" s="83"/>
      <c r="F811" s="80"/>
      <c r="G811" s="74"/>
      <c r="H811" s="81"/>
      <c r="I811" s="75">
        <f t="shared" si="30"/>
        <v>0</v>
      </c>
      <c r="J811" s="84"/>
      <c r="K811" s="83"/>
      <c r="L811" s="1" t="b">
        <f t="shared" si="29"/>
        <v>1</v>
      </c>
      <c r="T811" s="5"/>
      <c r="AF811" s="6"/>
    </row>
    <row r="812" spans="2:32" ht="15.95" hidden="1" customHeight="1" x14ac:dyDescent="0.25">
      <c r="B812" s="59" t="s">
        <v>77</v>
      </c>
      <c r="C812" s="74"/>
      <c r="D812" s="74"/>
      <c r="E812" s="83"/>
      <c r="F812" s="80"/>
      <c r="G812" s="74"/>
      <c r="H812" s="81"/>
      <c r="I812" s="75">
        <f t="shared" si="30"/>
        <v>0</v>
      </c>
      <c r="J812" s="84"/>
      <c r="K812" s="83"/>
      <c r="L812" s="1" t="b">
        <f t="shared" si="29"/>
        <v>1</v>
      </c>
      <c r="T812" s="5"/>
      <c r="AF812" s="6"/>
    </row>
    <row r="813" spans="2:32" ht="15.95" hidden="1" customHeight="1" x14ac:dyDescent="0.25">
      <c r="B813" s="59" t="s">
        <v>77</v>
      </c>
      <c r="C813" s="74"/>
      <c r="D813" s="74"/>
      <c r="E813" s="83"/>
      <c r="F813" s="80"/>
      <c r="G813" s="74"/>
      <c r="H813" s="81"/>
      <c r="I813" s="75">
        <f t="shared" si="30"/>
        <v>0</v>
      </c>
      <c r="J813" s="84"/>
      <c r="K813" s="83"/>
      <c r="L813" s="1" t="b">
        <f t="shared" si="29"/>
        <v>1</v>
      </c>
      <c r="T813" s="5"/>
      <c r="AF813" s="6"/>
    </row>
    <row r="814" spans="2:32" ht="15.95" hidden="1" customHeight="1" x14ac:dyDescent="0.25">
      <c r="B814" s="59" t="s">
        <v>77</v>
      </c>
      <c r="C814" s="74"/>
      <c r="D814" s="74"/>
      <c r="E814" s="83"/>
      <c r="F814" s="80"/>
      <c r="G814" s="74"/>
      <c r="H814" s="81"/>
      <c r="I814" s="75">
        <f t="shared" si="30"/>
        <v>0</v>
      </c>
      <c r="J814" s="84"/>
      <c r="K814" s="83"/>
      <c r="L814" s="1" t="b">
        <f t="shared" si="29"/>
        <v>1</v>
      </c>
      <c r="T814" s="5"/>
      <c r="AF814" s="6"/>
    </row>
    <row r="815" spans="2:32" ht="15.95" hidden="1" customHeight="1" x14ac:dyDescent="0.25">
      <c r="B815" s="59" t="s">
        <v>77</v>
      </c>
      <c r="C815" s="74"/>
      <c r="D815" s="74"/>
      <c r="E815" s="83"/>
      <c r="F815" s="80"/>
      <c r="G815" s="74"/>
      <c r="H815" s="81"/>
      <c r="I815" s="75">
        <f t="shared" si="30"/>
        <v>0</v>
      </c>
      <c r="J815" s="84"/>
      <c r="K815" s="83"/>
      <c r="L815" s="1" t="b">
        <f t="shared" si="29"/>
        <v>1</v>
      </c>
      <c r="T815" s="5"/>
      <c r="AF815" s="6"/>
    </row>
    <row r="816" spans="2:32" ht="15.95" hidden="1" customHeight="1" x14ac:dyDescent="0.25">
      <c r="B816" s="59" t="s">
        <v>77</v>
      </c>
      <c r="C816" s="74"/>
      <c r="D816" s="74"/>
      <c r="E816" s="83"/>
      <c r="F816" s="80"/>
      <c r="G816" s="74"/>
      <c r="H816" s="81"/>
      <c r="I816" s="75">
        <f t="shared" si="30"/>
        <v>0</v>
      </c>
      <c r="J816" s="84"/>
      <c r="K816" s="83"/>
      <c r="L816" s="1" t="b">
        <f t="shared" si="29"/>
        <v>1</v>
      </c>
      <c r="T816" s="5"/>
      <c r="AF816" s="6"/>
    </row>
    <row r="817" spans="2:32" ht="15.95" hidden="1" customHeight="1" x14ac:dyDescent="0.25">
      <c r="B817" s="59" t="s">
        <v>77</v>
      </c>
      <c r="C817" s="74"/>
      <c r="D817" s="74"/>
      <c r="E817" s="83"/>
      <c r="F817" s="80"/>
      <c r="G817" s="74"/>
      <c r="H817" s="81"/>
      <c r="I817" s="75">
        <f t="shared" si="30"/>
        <v>0</v>
      </c>
      <c r="J817" s="84"/>
      <c r="K817" s="83"/>
      <c r="L817" s="1" t="b">
        <f t="shared" si="29"/>
        <v>1</v>
      </c>
      <c r="T817" s="5"/>
      <c r="AF817" s="6"/>
    </row>
    <row r="818" spans="2:32" ht="15.95" hidden="1" customHeight="1" x14ac:dyDescent="0.25">
      <c r="B818" s="59" t="s">
        <v>77</v>
      </c>
      <c r="C818" s="74"/>
      <c r="D818" s="74"/>
      <c r="E818" s="83"/>
      <c r="F818" s="80"/>
      <c r="G818" s="74"/>
      <c r="H818" s="81"/>
      <c r="I818" s="75">
        <f t="shared" si="30"/>
        <v>0</v>
      </c>
      <c r="J818" s="84"/>
      <c r="K818" s="83"/>
      <c r="L818" s="1" t="b">
        <f t="shared" si="29"/>
        <v>1</v>
      </c>
      <c r="T818" s="5"/>
      <c r="AF818" s="6"/>
    </row>
    <row r="819" spans="2:32" ht="15.95" hidden="1" customHeight="1" x14ac:dyDescent="0.25">
      <c r="B819" s="59" t="s">
        <v>77</v>
      </c>
      <c r="C819" s="74"/>
      <c r="D819" s="74"/>
      <c r="E819" s="83"/>
      <c r="F819" s="80"/>
      <c r="G819" s="74"/>
      <c r="H819" s="81"/>
      <c r="I819" s="75">
        <f t="shared" si="30"/>
        <v>0</v>
      </c>
      <c r="J819" s="84"/>
      <c r="K819" s="83"/>
      <c r="L819" s="1" t="b">
        <f t="shared" si="29"/>
        <v>1</v>
      </c>
      <c r="T819" s="5"/>
      <c r="AF819" s="6"/>
    </row>
    <row r="820" spans="2:32" ht="15.95" hidden="1" customHeight="1" x14ac:dyDescent="0.25">
      <c r="B820" s="59" t="s">
        <v>77</v>
      </c>
      <c r="C820" s="74"/>
      <c r="D820" s="74"/>
      <c r="E820" s="83"/>
      <c r="F820" s="80"/>
      <c r="G820" s="74"/>
      <c r="H820" s="81"/>
      <c r="I820" s="75">
        <f t="shared" si="30"/>
        <v>0</v>
      </c>
      <c r="J820" s="84"/>
      <c r="K820" s="83"/>
      <c r="L820" s="1" t="b">
        <f t="shared" si="29"/>
        <v>1</v>
      </c>
      <c r="T820" s="5"/>
      <c r="AF820" s="6"/>
    </row>
    <row r="821" spans="2:32" ht="15.95" hidden="1" customHeight="1" x14ac:dyDescent="0.25">
      <c r="B821" s="59" t="s">
        <v>77</v>
      </c>
      <c r="C821" s="74"/>
      <c r="D821" s="74"/>
      <c r="E821" s="83"/>
      <c r="F821" s="80"/>
      <c r="G821" s="74"/>
      <c r="H821" s="81"/>
      <c r="I821" s="75">
        <f t="shared" si="30"/>
        <v>0</v>
      </c>
      <c r="J821" s="84"/>
      <c r="K821" s="83"/>
      <c r="L821" s="1" t="b">
        <f t="shared" si="29"/>
        <v>1</v>
      </c>
      <c r="T821" s="5"/>
      <c r="AF821" s="6"/>
    </row>
    <row r="822" spans="2:32" ht="15.95" hidden="1" customHeight="1" x14ac:dyDescent="0.25">
      <c r="B822" s="59" t="s">
        <v>77</v>
      </c>
      <c r="C822" s="74"/>
      <c r="D822" s="74"/>
      <c r="E822" s="83"/>
      <c r="F822" s="80"/>
      <c r="G822" s="74"/>
      <c r="H822" s="81"/>
      <c r="I822" s="75">
        <f t="shared" si="30"/>
        <v>0</v>
      </c>
      <c r="J822" s="84"/>
      <c r="K822" s="83"/>
      <c r="L822" s="1" t="b">
        <f t="shared" si="29"/>
        <v>1</v>
      </c>
      <c r="T822" s="5"/>
      <c r="AF822" s="6"/>
    </row>
    <row r="823" spans="2:32" ht="15.95" hidden="1" customHeight="1" x14ac:dyDescent="0.25">
      <c r="B823" s="59" t="s">
        <v>77</v>
      </c>
      <c r="C823" s="74"/>
      <c r="D823" s="74"/>
      <c r="E823" s="83"/>
      <c r="F823" s="80"/>
      <c r="G823" s="74"/>
      <c r="H823" s="81"/>
      <c r="I823" s="75">
        <f t="shared" si="30"/>
        <v>0</v>
      </c>
      <c r="J823" s="84"/>
      <c r="K823" s="83"/>
      <c r="L823" s="1" t="b">
        <f t="shared" si="29"/>
        <v>1</v>
      </c>
      <c r="T823" s="5"/>
      <c r="AF823" s="6"/>
    </row>
    <row r="824" spans="2:32" ht="15.95" hidden="1" customHeight="1" x14ac:dyDescent="0.25">
      <c r="B824" s="59" t="s">
        <v>77</v>
      </c>
      <c r="C824" s="74"/>
      <c r="D824" s="74"/>
      <c r="E824" s="83"/>
      <c r="F824" s="80"/>
      <c r="G824" s="74"/>
      <c r="H824" s="81"/>
      <c r="I824" s="75">
        <f t="shared" si="30"/>
        <v>0</v>
      </c>
      <c r="J824" s="84"/>
      <c r="K824" s="83"/>
      <c r="L824" s="1" t="b">
        <f t="shared" si="29"/>
        <v>1</v>
      </c>
      <c r="T824" s="5"/>
      <c r="AF824" s="6"/>
    </row>
    <row r="825" spans="2:32" ht="15.95" hidden="1" customHeight="1" x14ac:dyDescent="0.25">
      <c r="B825" s="59" t="s">
        <v>77</v>
      </c>
      <c r="C825" s="74"/>
      <c r="D825" s="74"/>
      <c r="E825" s="83"/>
      <c r="F825" s="80"/>
      <c r="G825" s="74"/>
      <c r="H825" s="81"/>
      <c r="I825" s="75">
        <f t="shared" si="30"/>
        <v>0</v>
      </c>
      <c r="J825" s="84"/>
      <c r="K825" s="83"/>
      <c r="L825" s="1" t="b">
        <f t="shared" si="29"/>
        <v>1</v>
      </c>
      <c r="T825" s="5"/>
      <c r="AF825" s="6"/>
    </row>
    <row r="826" spans="2:32" ht="15.95" hidden="1" customHeight="1" x14ac:dyDescent="0.25">
      <c r="B826" s="59" t="s">
        <v>77</v>
      </c>
      <c r="C826" s="74"/>
      <c r="D826" s="74"/>
      <c r="E826" s="83"/>
      <c r="F826" s="80"/>
      <c r="G826" s="74"/>
      <c r="H826" s="81"/>
      <c r="I826" s="75">
        <f t="shared" si="30"/>
        <v>0</v>
      </c>
      <c r="J826" s="84"/>
      <c r="K826" s="83"/>
      <c r="L826" s="1" t="b">
        <f t="shared" si="29"/>
        <v>1</v>
      </c>
      <c r="T826" s="5"/>
      <c r="AF826" s="6"/>
    </row>
    <row r="827" spans="2:32" ht="15.95" hidden="1" customHeight="1" x14ac:dyDescent="0.25">
      <c r="B827" s="59" t="s">
        <v>77</v>
      </c>
      <c r="C827" s="74"/>
      <c r="D827" s="74"/>
      <c r="E827" s="83"/>
      <c r="F827" s="80"/>
      <c r="G827" s="74"/>
      <c r="H827" s="81"/>
      <c r="I827" s="75">
        <f t="shared" si="30"/>
        <v>0</v>
      </c>
      <c r="J827" s="84"/>
      <c r="K827" s="83"/>
      <c r="L827" s="1" t="b">
        <f t="shared" si="29"/>
        <v>1</v>
      </c>
      <c r="T827" s="5"/>
      <c r="AF827" s="6"/>
    </row>
    <row r="828" spans="2:32" ht="15.95" hidden="1" customHeight="1" x14ac:dyDescent="0.25">
      <c r="B828" s="59" t="s">
        <v>77</v>
      </c>
      <c r="C828" s="74"/>
      <c r="D828" s="74"/>
      <c r="E828" s="83"/>
      <c r="F828" s="80"/>
      <c r="G828" s="74"/>
      <c r="H828" s="81"/>
      <c r="I828" s="75">
        <f t="shared" si="30"/>
        <v>0</v>
      </c>
      <c r="J828" s="84"/>
      <c r="K828" s="83"/>
      <c r="L828" s="1" t="b">
        <f t="shared" si="29"/>
        <v>1</v>
      </c>
      <c r="T828" s="5"/>
      <c r="AF828" s="6"/>
    </row>
    <row r="829" spans="2:32" ht="15.95" hidden="1" customHeight="1" x14ac:dyDescent="0.25">
      <c r="B829" s="59" t="s">
        <v>77</v>
      </c>
      <c r="C829" s="74"/>
      <c r="D829" s="74"/>
      <c r="E829" s="83"/>
      <c r="F829" s="80"/>
      <c r="G829" s="74"/>
      <c r="H829" s="81"/>
      <c r="I829" s="75">
        <f t="shared" si="30"/>
        <v>0</v>
      </c>
      <c r="J829" s="84"/>
      <c r="K829" s="83"/>
      <c r="L829" s="1" t="b">
        <f t="shared" si="29"/>
        <v>1</v>
      </c>
      <c r="T829" s="5"/>
      <c r="AF829" s="6"/>
    </row>
    <row r="830" spans="2:32" ht="15.95" hidden="1" customHeight="1" x14ac:dyDescent="0.25">
      <c r="B830" s="59" t="s">
        <v>77</v>
      </c>
      <c r="C830" s="74"/>
      <c r="D830" s="74"/>
      <c r="E830" s="83"/>
      <c r="F830" s="80"/>
      <c r="G830" s="74"/>
      <c r="H830" s="81"/>
      <c r="I830" s="75">
        <f t="shared" si="30"/>
        <v>0</v>
      </c>
      <c r="J830" s="84"/>
      <c r="K830" s="83"/>
      <c r="L830" s="1" t="b">
        <f t="shared" si="29"/>
        <v>1</v>
      </c>
      <c r="T830" s="5"/>
      <c r="AF830" s="6"/>
    </row>
    <row r="831" spans="2:32" ht="15.95" hidden="1" customHeight="1" x14ac:dyDescent="0.25">
      <c r="B831" s="59" t="s">
        <v>77</v>
      </c>
      <c r="C831" s="74"/>
      <c r="D831" s="74"/>
      <c r="E831" s="83"/>
      <c r="F831" s="80"/>
      <c r="G831" s="74"/>
      <c r="H831" s="81"/>
      <c r="I831" s="75">
        <f t="shared" si="30"/>
        <v>0</v>
      </c>
      <c r="J831" s="84"/>
      <c r="K831" s="83"/>
      <c r="L831" s="1" t="b">
        <f t="shared" si="29"/>
        <v>1</v>
      </c>
      <c r="T831" s="5"/>
      <c r="AF831" s="6"/>
    </row>
    <row r="832" spans="2:32" ht="15.95" hidden="1" customHeight="1" x14ac:dyDescent="0.25">
      <c r="B832" s="59" t="s">
        <v>77</v>
      </c>
      <c r="C832" s="74"/>
      <c r="D832" s="74"/>
      <c r="E832" s="83"/>
      <c r="F832" s="80"/>
      <c r="G832" s="74"/>
      <c r="H832" s="81"/>
      <c r="I832" s="75">
        <f t="shared" si="30"/>
        <v>0</v>
      </c>
      <c r="J832" s="84"/>
      <c r="K832" s="83"/>
      <c r="L832" s="1" t="b">
        <f t="shared" si="29"/>
        <v>1</v>
      </c>
      <c r="T832" s="5"/>
      <c r="AF832" s="6"/>
    </row>
    <row r="833" spans="2:32" ht="15.95" hidden="1" customHeight="1" x14ac:dyDescent="0.25">
      <c r="B833" s="59" t="s">
        <v>77</v>
      </c>
      <c r="C833" s="74"/>
      <c r="D833" s="74"/>
      <c r="E833" s="83"/>
      <c r="F833" s="80"/>
      <c r="G833" s="74"/>
      <c r="H833" s="81"/>
      <c r="I833" s="75">
        <f t="shared" si="30"/>
        <v>0</v>
      </c>
      <c r="J833" s="84"/>
      <c r="K833" s="83"/>
      <c r="L833" s="1" t="b">
        <f t="shared" si="29"/>
        <v>1</v>
      </c>
      <c r="T833" s="5"/>
      <c r="AF833" s="6"/>
    </row>
    <row r="834" spans="2:32" ht="15.95" hidden="1" customHeight="1" x14ac:dyDescent="0.25">
      <c r="B834" s="59" t="s">
        <v>77</v>
      </c>
      <c r="C834" s="74"/>
      <c r="D834" s="74"/>
      <c r="E834" s="83"/>
      <c r="F834" s="80"/>
      <c r="G834" s="74"/>
      <c r="H834" s="81"/>
      <c r="I834" s="75">
        <f t="shared" si="30"/>
        <v>0</v>
      </c>
      <c r="J834" s="84"/>
      <c r="K834" s="83"/>
      <c r="L834" s="1" t="b">
        <f t="shared" si="29"/>
        <v>1</v>
      </c>
      <c r="T834" s="5"/>
      <c r="AF834" s="6"/>
    </row>
    <row r="835" spans="2:32" ht="15.95" hidden="1" customHeight="1" x14ac:dyDescent="0.25">
      <c r="B835" s="59" t="s">
        <v>77</v>
      </c>
      <c r="C835" s="74"/>
      <c r="D835" s="74"/>
      <c r="E835" s="83"/>
      <c r="F835" s="80"/>
      <c r="G835" s="74"/>
      <c r="H835" s="81"/>
      <c r="I835" s="75">
        <f t="shared" si="30"/>
        <v>0</v>
      </c>
      <c r="J835" s="84"/>
      <c r="K835" s="83"/>
      <c r="L835" s="1" t="b">
        <f t="shared" si="29"/>
        <v>1</v>
      </c>
      <c r="T835" s="5"/>
      <c r="AF835" s="6"/>
    </row>
    <row r="836" spans="2:32" ht="15.95" hidden="1" customHeight="1" x14ac:dyDescent="0.25">
      <c r="B836" s="59" t="s">
        <v>77</v>
      </c>
      <c r="C836" s="74"/>
      <c r="D836" s="74"/>
      <c r="E836" s="83"/>
      <c r="F836" s="80"/>
      <c r="G836" s="74"/>
      <c r="H836" s="81"/>
      <c r="I836" s="75">
        <f t="shared" si="30"/>
        <v>0</v>
      </c>
      <c r="J836" s="84"/>
      <c r="K836" s="83"/>
      <c r="L836" s="1" t="b">
        <f t="shared" si="29"/>
        <v>1</v>
      </c>
      <c r="T836" s="5"/>
      <c r="AF836" s="6"/>
    </row>
    <row r="837" spans="2:32" ht="15.95" hidden="1" customHeight="1" x14ac:dyDescent="0.25">
      <c r="B837" s="59" t="s">
        <v>77</v>
      </c>
      <c r="C837" s="74"/>
      <c r="D837" s="74"/>
      <c r="E837" s="83"/>
      <c r="F837" s="80"/>
      <c r="G837" s="74"/>
      <c r="H837" s="81"/>
      <c r="I837" s="75">
        <f t="shared" si="30"/>
        <v>0</v>
      </c>
      <c r="J837" s="84"/>
      <c r="K837" s="83"/>
      <c r="L837" s="1" t="b">
        <f t="shared" si="29"/>
        <v>1</v>
      </c>
      <c r="T837" s="5"/>
      <c r="AF837" s="6"/>
    </row>
    <row r="838" spans="2:32" ht="15.95" hidden="1" customHeight="1" x14ac:dyDescent="0.25">
      <c r="B838" s="59" t="s">
        <v>77</v>
      </c>
      <c r="C838" s="74"/>
      <c r="D838" s="74"/>
      <c r="E838" s="83"/>
      <c r="F838" s="80"/>
      <c r="G838" s="74"/>
      <c r="H838" s="81"/>
      <c r="I838" s="75">
        <f t="shared" si="30"/>
        <v>0</v>
      </c>
      <c r="J838" s="84"/>
      <c r="K838" s="83"/>
      <c r="L838" s="1" t="b">
        <f t="shared" si="29"/>
        <v>1</v>
      </c>
      <c r="T838" s="5"/>
      <c r="AF838" s="6"/>
    </row>
    <row r="839" spans="2:32" ht="15.95" hidden="1" customHeight="1" x14ac:dyDescent="0.25">
      <c r="B839" s="59" t="s">
        <v>77</v>
      </c>
      <c r="C839" s="74"/>
      <c r="D839" s="74"/>
      <c r="E839" s="83"/>
      <c r="F839" s="80"/>
      <c r="G839" s="74"/>
      <c r="H839" s="81"/>
      <c r="I839" s="75">
        <f t="shared" si="30"/>
        <v>0</v>
      </c>
      <c r="J839" s="84"/>
      <c r="K839" s="83"/>
      <c r="L839" s="1" t="b">
        <f t="shared" si="29"/>
        <v>1</v>
      </c>
      <c r="T839" s="5"/>
      <c r="AF839" s="6"/>
    </row>
    <row r="840" spans="2:32" ht="15.95" hidden="1" customHeight="1" x14ac:dyDescent="0.25">
      <c r="B840" s="59" t="s">
        <v>77</v>
      </c>
      <c r="C840" s="74"/>
      <c r="D840" s="74"/>
      <c r="E840" s="83"/>
      <c r="F840" s="80"/>
      <c r="G840" s="74"/>
      <c r="H840" s="81"/>
      <c r="I840" s="75">
        <f t="shared" si="30"/>
        <v>0</v>
      </c>
      <c r="J840" s="84"/>
      <c r="K840" s="83"/>
      <c r="L840" s="1" t="b">
        <f t="shared" si="29"/>
        <v>1</v>
      </c>
      <c r="T840" s="5"/>
      <c r="AF840" s="6"/>
    </row>
    <row r="841" spans="2:32" ht="15.95" hidden="1" customHeight="1" x14ac:dyDescent="0.25">
      <c r="B841" s="59" t="s">
        <v>77</v>
      </c>
      <c r="C841" s="74"/>
      <c r="D841" s="74"/>
      <c r="E841" s="83"/>
      <c r="F841" s="80"/>
      <c r="G841" s="74"/>
      <c r="H841" s="81"/>
      <c r="I841" s="75">
        <f t="shared" si="30"/>
        <v>0</v>
      </c>
      <c r="J841" s="84"/>
      <c r="K841" s="83"/>
      <c r="L841" s="1" t="b">
        <f t="shared" si="29"/>
        <v>1</v>
      </c>
      <c r="T841" s="5"/>
      <c r="AF841" s="6"/>
    </row>
    <row r="842" spans="2:32" ht="15.95" hidden="1" customHeight="1" x14ac:dyDescent="0.25">
      <c r="B842" s="59" t="s">
        <v>77</v>
      </c>
      <c r="C842" s="74"/>
      <c r="D842" s="74"/>
      <c r="E842" s="83"/>
      <c r="F842" s="80"/>
      <c r="G842" s="74"/>
      <c r="H842" s="81"/>
      <c r="I842" s="75">
        <f t="shared" si="30"/>
        <v>0</v>
      </c>
      <c r="J842" s="84"/>
      <c r="K842" s="83"/>
      <c r="L842" s="1" t="b">
        <f t="shared" si="29"/>
        <v>1</v>
      </c>
      <c r="T842" s="5"/>
      <c r="AF842" s="6"/>
    </row>
    <row r="843" spans="2:32" ht="15.95" hidden="1" customHeight="1" x14ac:dyDescent="0.25">
      <c r="B843" s="59" t="s">
        <v>77</v>
      </c>
      <c r="C843" s="74"/>
      <c r="D843" s="74"/>
      <c r="E843" s="83"/>
      <c r="F843" s="80"/>
      <c r="G843" s="74"/>
      <c r="H843" s="81"/>
      <c r="I843" s="75">
        <f t="shared" si="30"/>
        <v>0</v>
      </c>
      <c r="J843" s="84"/>
      <c r="K843" s="83"/>
      <c r="L843" s="1" t="b">
        <f t="shared" si="29"/>
        <v>1</v>
      </c>
      <c r="T843" s="5"/>
      <c r="AF843" s="6"/>
    </row>
    <row r="844" spans="2:32" ht="15.95" hidden="1" customHeight="1" x14ac:dyDescent="0.25">
      <c r="B844" s="59" t="s">
        <v>77</v>
      </c>
      <c r="C844" s="74"/>
      <c r="D844" s="74"/>
      <c r="E844" s="83"/>
      <c r="F844" s="80"/>
      <c r="G844" s="74"/>
      <c r="H844" s="81"/>
      <c r="I844" s="75">
        <f t="shared" si="30"/>
        <v>0</v>
      </c>
      <c r="J844" s="84"/>
      <c r="K844" s="83"/>
      <c r="L844" s="1" t="b">
        <f t="shared" si="29"/>
        <v>1</v>
      </c>
      <c r="T844" s="5"/>
      <c r="AF844" s="6"/>
    </row>
    <row r="845" spans="2:32" ht="15.95" hidden="1" customHeight="1" x14ac:dyDescent="0.25">
      <c r="B845" s="59" t="s">
        <v>77</v>
      </c>
      <c r="C845" s="74"/>
      <c r="D845" s="74"/>
      <c r="E845" s="83"/>
      <c r="F845" s="80"/>
      <c r="G845" s="74"/>
      <c r="H845" s="81"/>
      <c r="I845" s="75">
        <f t="shared" si="30"/>
        <v>0</v>
      </c>
      <c r="J845" s="84"/>
      <c r="K845" s="83"/>
      <c r="L845" s="1" t="b">
        <f t="shared" ref="L845:L877" si="31">IF(E844=G844,TRUE,IF(G844="kg",(IF(E844="g",TRUE,IF(E844="ml",IF(G844="litre",TRUE,"Inconsistant Units"),"Inconsistant Units"))),IF(E844="ml",IF(G844="litre",TRUE,"Inconsistant Units"),"Inconsistant Units")))</f>
        <v>1</v>
      </c>
      <c r="T845" s="5"/>
      <c r="AF845" s="6"/>
    </row>
    <row r="846" spans="2:32" ht="15.95" hidden="1" customHeight="1" x14ac:dyDescent="0.25">
      <c r="B846" s="59" t="s">
        <v>77</v>
      </c>
      <c r="C846" s="74"/>
      <c r="D846" s="74"/>
      <c r="E846" s="83"/>
      <c r="F846" s="80"/>
      <c r="G846" s="74"/>
      <c r="H846" s="81"/>
      <c r="I846" s="75">
        <f t="shared" ref="I846:I876" si="32">IF(IF(ISBLANK(F846),H846,H846/F846)&gt;0.005,(IF(ISBLANK(F846),H846,H846/F846)),ROUNDUP(IF(ISBLANK(F846),H846,H846/F846),2))</f>
        <v>0</v>
      </c>
      <c r="J846" s="84"/>
      <c r="K846" s="83"/>
      <c r="L846" s="1" t="b">
        <f t="shared" si="31"/>
        <v>1</v>
      </c>
      <c r="T846" s="5"/>
      <c r="AF846" s="6"/>
    </row>
    <row r="847" spans="2:32" ht="15.95" hidden="1" customHeight="1" x14ac:dyDescent="0.25">
      <c r="B847" s="59" t="s">
        <v>77</v>
      </c>
      <c r="C847" s="74"/>
      <c r="D847" s="74"/>
      <c r="E847" s="83"/>
      <c r="F847" s="80"/>
      <c r="G847" s="74"/>
      <c r="H847" s="81"/>
      <c r="I847" s="75">
        <f t="shared" si="32"/>
        <v>0</v>
      </c>
      <c r="J847" s="84"/>
      <c r="K847" s="83"/>
      <c r="L847" s="1" t="b">
        <f t="shared" si="31"/>
        <v>1</v>
      </c>
      <c r="T847" s="5"/>
      <c r="AF847" s="6"/>
    </row>
    <row r="848" spans="2:32" ht="15.95" hidden="1" customHeight="1" x14ac:dyDescent="0.25">
      <c r="B848" s="59" t="s">
        <v>77</v>
      </c>
      <c r="C848" s="74"/>
      <c r="D848" s="74"/>
      <c r="E848" s="83"/>
      <c r="F848" s="80"/>
      <c r="G848" s="74"/>
      <c r="H848" s="81"/>
      <c r="I848" s="75">
        <f t="shared" si="32"/>
        <v>0</v>
      </c>
      <c r="J848" s="84"/>
      <c r="K848" s="83"/>
      <c r="L848" s="1" t="b">
        <f t="shared" si="31"/>
        <v>1</v>
      </c>
      <c r="T848" s="5"/>
      <c r="AF848" s="6"/>
    </row>
    <row r="849" spans="2:32" ht="15.95" hidden="1" customHeight="1" x14ac:dyDescent="0.25">
      <c r="B849" s="59" t="s">
        <v>77</v>
      </c>
      <c r="C849" s="74"/>
      <c r="D849" s="74"/>
      <c r="E849" s="83"/>
      <c r="F849" s="80"/>
      <c r="G849" s="74"/>
      <c r="H849" s="81"/>
      <c r="I849" s="75">
        <f t="shared" si="32"/>
        <v>0</v>
      </c>
      <c r="J849" s="84"/>
      <c r="K849" s="83"/>
      <c r="L849" s="1" t="b">
        <f t="shared" si="31"/>
        <v>1</v>
      </c>
      <c r="T849" s="5"/>
      <c r="AF849" s="6"/>
    </row>
    <row r="850" spans="2:32" ht="15.95" hidden="1" customHeight="1" x14ac:dyDescent="0.25">
      <c r="B850" s="59" t="s">
        <v>77</v>
      </c>
      <c r="C850" s="74"/>
      <c r="D850" s="74"/>
      <c r="E850" s="83"/>
      <c r="F850" s="80"/>
      <c r="G850" s="74"/>
      <c r="H850" s="81"/>
      <c r="I850" s="75">
        <f t="shared" si="32"/>
        <v>0</v>
      </c>
      <c r="J850" s="84"/>
      <c r="K850" s="83"/>
      <c r="L850" s="1" t="b">
        <f t="shared" si="31"/>
        <v>1</v>
      </c>
      <c r="T850" s="5"/>
      <c r="AF850" s="6"/>
    </row>
    <row r="851" spans="2:32" ht="15.95" hidden="1" customHeight="1" x14ac:dyDescent="0.25">
      <c r="B851" s="59" t="s">
        <v>77</v>
      </c>
      <c r="C851" s="74"/>
      <c r="D851" s="74"/>
      <c r="E851" s="83"/>
      <c r="F851" s="80"/>
      <c r="G851" s="74"/>
      <c r="H851" s="81"/>
      <c r="I851" s="75">
        <f t="shared" si="32"/>
        <v>0</v>
      </c>
      <c r="J851" s="84"/>
      <c r="K851" s="83"/>
      <c r="L851" s="1" t="b">
        <f t="shared" si="31"/>
        <v>1</v>
      </c>
      <c r="T851" s="5"/>
      <c r="AF851" s="6"/>
    </row>
    <row r="852" spans="2:32" ht="15.95" hidden="1" customHeight="1" x14ac:dyDescent="0.25">
      <c r="B852" s="59" t="s">
        <v>77</v>
      </c>
      <c r="C852" s="74"/>
      <c r="D852" s="74"/>
      <c r="E852" s="83"/>
      <c r="F852" s="80"/>
      <c r="G852" s="74"/>
      <c r="H852" s="81"/>
      <c r="I852" s="75">
        <f t="shared" si="32"/>
        <v>0</v>
      </c>
      <c r="J852" s="84"/>
      <c r="K852" s="83"/>
      <c r="L852" s="1" t="b">
        <f t="shared" si="31"/>
        <v>1</v>
      </c>
      <c r="T852" s="5"/>
      <c r="AF852" s="6"/>
    </row>
    <row r="853" spans="2:32" ht="15.95" hidden="1" customHeight="1" x14ac:dyDescent="0.25">
      <c r="B853" s="59" t="s">
        <v>77</v>
      </c>
      <c r="C853" s="74"/>
      <c r="D853" s="74"/>
      <c r="E853" s="83"/>
      <c r="F853" s="80"/>
      <c r="G853" s="74"/>
      <c r="H853" s="81"/>
      <c r="I853" s="75">
        <f t="shared" si="32"/>
        <v>0</v>
      </c>
      <c r="J853" s="84"/>
      <c r="K853" s="83"/>
      <c r="L853" s="1" t="b">
        <f t="shared" si="31"/>
        <v>1</v>
      </c>
      <c r="T853" s="5"/>
      <c r="AF853" s="6"/>
    </row>
    <row r="854" spans="2:32" ht="15.95" hidden="1" customHeight="1" x14ac:dyDescent="0.25">
      <c r="B854" s="59" t="s">
        <v>77</v>
      </c>
      <c r="C854" s="74"/>
      <c r="D854" s="74"/>
      <c r="E854" s="83"/>
      <c r="F854" s="80"/>
      <c r="G854" s="74"/>
      <c r="H854" s="81"/>
      <c r="I854" s="75">
        <f t="shared" si="32"/>
        <v>0</v>
      </c>
      <c r="J854" s="84"/>
      <c r="K854" s="83"/>
      <c r="L854" s="1" t="b">
        <f t="shared" si="31"/>
        <v>1</v>
      </c>
      <c r="T854" s="5"/>
      <c r="AF854" s="6"/>
    </row>
    <row r="855" spans="2:32" ht="15.95" hidden="1" customHeight="1" x14ac:dyDescent="0.25">
      <c r="B855" s="59" t="s">
        <v>77</v>
      </c>
      <c r="C855" s="74"/>
      <c r="D855" s="74"/>
      <c r="E855" s="83"/>
      <c r="F855" s="80"/>
      <c r="G855" s="74"/>
      <c r="H855" s="81"/>
      <c r="I855" s="75">
        <f t="shared" si="32"/>
        <v>0</v>
      </c>
      <c r="J855" s="84"/>
      <c r="K855" s="83"/>
      <c r="L855" s="1" t="b">
        <f t="shared" si="31"/>
        <v>1</v>
      </c>
      <c r="T855" s="5"/>
      <c r="AF855" s="6"/>
    </row>
    <row r="856" spans="2:32" ht="15.95" hidden="1" customHeight="1" x14ac:dyDescent="0.25">
      <c r="B856" s="59" t="s">
        <v>77</v>
      </c>
      <c r="C856" s="74"/>
      <c r="D856" s="74"/>
      <c r="E856" s="83"/>
      <c r="F856" s="80"/>
      <c r="G856" s="74"/>
      <c r="H856" s="81"/>
      <c r="I856" s="75">
        <f t="shared" si="32"/>
        <v>0</v>
      </c>
      <c r="J856" s="84"/>
      <c r="K856" s="83"/>
      <c r="L856" s="1" t="b">
        <f t="shared" si="31"/>
        <v>1</v>
      </c>
      <c r="T856" s="5"/>
      <c r="AF856" s="6"/>
    </row>
    <row r="857" spans="2:32" ht="15.95" hidden="1" customHeight="1" x14ac:dyDescent="0.25">
      <c r="B857" s="59" t="s">
        <v>77</v>
      </c>
      <c r="C857" s="74"/>
      <c r="D857" s="74"/>
      <c r="E857" s="83"/>
      <c r="F857" s="80"/>
      <c r="G857" s="74"/>
      <c r="H857" s="81"/>
      <c r="I857" s="75">
        <f t="shared" si="32"/>
        <v>0</v>
      </c>
      <c r="J857" s="84"/>
      <c r="K857" s="83"/>
      <c r="L857" s="1" t="b">
        <f t="shared" si="31"/>
        <v>1</v>
      </c>
      <c r="T857" s="5"/>
      <c r="AF857" s="6"/>
    </row>
    <row r="858" spans="2:32" ht="15.95" hidden="1" customHeight="1" x14ac:dyDescent="0.25">
      <c r="B858" s="59" t="s">
        <v>77</v>
      </c>
      <c r="C858" s="74"/>
      <c r="D858" s="74"/>
      <c r="E858" s="83"/>
      <c r="F858" s="80"/>
      <c r="G858" s="74"/>
      <c r="H858" s="81"/>
      <c r="I858" s="75">
        <f t="shared" si="32"/>
        <v>0</v>
      </c>
      <c r="J858" s="84"/>
      <c r="K858" s="83"/>
      <c r="L858" s="1" t="b">
        <f t="shared" si="31"/>
        <v>1</v>
      </c>
      <c r="T858" s="5"/>
      <c r="AF858" s="6"/>
    </row>
    <row r="859" spans="2:32" ht="15.95" hidden="1" customHeight="1" x14ac:dyDescent="0.25">
      <c r="B859" s="59" t="s">
        <v>77</v>
      </c>
      <c r="C859" s="74"/>
      <c r="D859" s="74"/>
      <c r="E859" s="83"/>
      <c r="F859" s="80"/>
      <c r="G859" s="74"/>
      <c r="H859" s="81"/>
      <c r="I859" s="75">
        <f t="shared" si="32"/>
        <v>0</v>
      </c>
      <c r="J859" s="84"/>
      <c r="K859" s="83"/>
      <c r="L859" s="1" t="b">
        <f t="shared" si="31"/>
        <v>1</v>
      </c>
      <c r="T859" s="5"/>
      <c r="AF859" s="6"/>
    </row>
    <row r="860" spans="2:32" ht="15.95" hidden="1" customHeight="1" x14ac:dyDescent="0.25">
      <c r="B860" s="59" t="s">
        <v>77</v>
      </c>
      <c r="C860" s="74"/>
      <c r="D860" s="74"/>
      <c r="E860" s="83"/>
      <c r="F860" s="80"/>
      <c r="G860" s="74"/>
      <c r="H860" s="81"/>
      <c r="I860" s="75">
        <f t="shared" si="32"/>
        <v>0</v>
      </c>
      <c r="J860" s="84"/>
      <c r="K860" s="83"/>
      <c r="L860" s="1" t="b">
        <f t="shared" si="31"/>
        <v>1</v>
      </c>
      <c r="T860" s="5"/>
      <c r="AF860" s="6"/>
    </row>
    <row r="861" spans="2:32" ht="15.95" hidden="1" customHeight="1" x14ac:dyDescent="0.25">
      <c r="B861" s="59" t="s">
        <v>77</v>
      </c>
      <c r="C861" s="74"/>
      <c r="D861" s="74"/>
      <c r="E861" s="83"/>
      <c r="F861" s="80"/>
      <c r="G861" s="74"/>
      <c r="H861" s="81"/>
      <c r="I861" s="75">
        <f t="shared" si="32"/>
        <v>0</v>
      </c>
      <c r="J861" s="84"/>
      <c r="K861" s="83"/>
      <c r="L861" s="1" t="b">
        <f t="shared" si="31"/>
        <v>1</v>
      </c>
      <c r="T861" s="5"/>
      <c r="AF861" s="6"/>
    </row>
    <row r="862" spans="2:32" ht="15.95" hidden="1" customHeight="1" x14ac:dyDescent="0.25">
      <c r="B862" s="59" t="s">
        <v>77</v>
      </c>
      <c r="C862" s="74"/>
      <c r="D862" s="74"/>
      <c r="E862" s="83"/>
      <c r="F862" s="80"/>
      <c r="G862" s="74"/>
      <c r="H862" s="81"/>
      <c r="I862" s="75">
        <f t="shared" si="32"/>
        <v>0</v>
      </c>
      <c r="J862" s="84"/>
      <c r="K862" s="83"/>
      <c r="L862" s="1" t="b">
        <f t="shared" si="31"/>
        <v>1</v>
      </c>
      <c r="T862" s="5"/>
      <c r="AF862" s="6"/>
    </row>
    <row r="863" spans="2:32" ht="15.95" hidden="1" customHeight="1" x14ac:dyDescent="0.25">
      <c r="B863" s="59" t="s">
        <v>77</v>
      </c>
      <c r="C863" s="74"/>
      <c r="D863" s="74"/>
      <c r="E863" s="83"/>
      <c r="F863" s="80"/>
      <c r="G863" s="74"/>
      <c r="H863" s="81"/>
      <c r="I863" s="75">
        <f t="shared" si="32"/>
        <v>0</v>
      </c>
      <c r="J863" s="84"/>
      <c r="K863" s="83"/>
      <c r="L863" s="1" t="b">
        <f t="shared" si="31"/>
        <v>1</v>
      </c>
      <c r="T863" s="5"/>
      <c r="AF863" s="6"/>
    </row>
    <row r="864" spans="2:32" ht="15.95" hidden="1" customHeight="1" x14ac:dyDescent="0.25">
      <c r="B864" s="59" t="s">
        <v>77</v>
      </c>
      <c r="C864" s="74"/>
      <c r="D864" s="74"/>
      <c r="E864" s="83"/>
      <c r="F864" s="80"/>
      <c r="G864" s="74"/>
      <c r="H864" s="81"/>
      <c r="I864" s="75">
        <f t="shared" si="32"/>
        <v>0</v>
      </c>
      <c r="J864" s="84"/>
      <c r="K864" s="83"/>
      <c r="L864" s="1" t="b">
        <f t="shared" si="31"/>
        <v>1</v>
      </c>
      <c r="T864" s="5"/>
      <c r="AF864" s="6"/>
    </row>
    <row r="865" spans="2:32" ht="15.95" hidden="1" customHeight="1" x14ac:dyDescent="0.25">
      <c r="B865" s="59" t="s">
        <v>77</v>
      </c>
      <c r="C865" s="74"/>
      <c r="D865" s="74"/>
      <c r="E865" s="83"/>
      <c r="F865" s="80"/>
      <c r="G865" s="74"/>
      <c r="H865" s="81"/>
      <c r="I865" s="75">
        <f t="shared" si="32"/>
        <v>0</v>
      </c>
      <c r="J865" s="84"/>
      <c r="K865" s="83"/>
      <c r="L865" s="1" t="b">
        <f t="shared" si="31"/>
        <v>1</v>
      </c>
      <c r="T865" s="5"/>
      <c r="AF865" s="6"/>
    </row>
    <row r="866" spans="2:32" ht="15.95" hidden="1" customHeight="1" x14ac:dyDescent="0.25">
      <c r="B866" s="59" t="s">
        <v>77</v>
      </c>
      <c r="C866" s="74"/>
      <c r="D866" s="74"/>
      <c r="E866" s="83"/>
      <c r="F866" s="80"/>
      <c r="G866" s="74"/>
      <c r="H866" s="81"/>
      <c r="I866" s="75">
        <f t="shared" si="32"/>
        <v>0</v>
      </c>
      <c r="J866" s="84"/>
      <c r="K866" s="83"/>
      <c r="L866" s="1" t="b">
        <f t="shared" si="31"/>
        <v>1</v>
      </c>
      <c r="T866" s="5"/>
      <c r="AF866" s="6"/>
    </row>
    <row r="867" spans="2:32" ht="15.95" hidden="1" customHeight="1" x14ac:dyDescent="0.25">
      <c r="B867" s="59" t="s">
        <v>77</v>
      </c>
      <c r="C867" s="74"/>
      <c r="D867" s="74"/>
      <c r="E867" s="83"/>
      <c r="F867" s="80"/>
      <c r="G867" s="74"/>
      <c r="H867" s="81"/>
      <c r="I867" s="75">
        <f t="shared" si="32"/>
        <v>0</v>
      </c>
      <c r="J867" s="84"/>
      <c r="K867" s="83"/>
      <c r="L867" s="1" t="b">
        <f t="shared" si="31"/>
        <v>1</v>
      </c>
      <c r="T867" s="5"/>
      <c r="AF867" s="6"/>
    </row>
    <row r="868" spans="2:32" ht="15.95" hidden="1" customHeight="1" x14ac:dyDescent="0.25">
      <c r="B868" s="59" t="s">
        <v>77</v>
      </c>
      <c r="C868" s="74"/>
      <c r="D868" s="74"/>
      <c r="E868" s="83"/>
      <c r="F868" s="80"/>
      <c r="G868" s="74"/>
      <c r="H868" s="81"/>
      <c r="I868" s="75">
        <f t="shared" si="32"/>
        <v>0</v>
      </c>
      <c r="J868" s="84"/>
      <c r="K868" s="83"/>
      <c r="L868" s="1" t="b">
        <f t="shared" si="31"/>
        <v>1</v>
      </c>
      <c r="N868" s="28"/>
      <c r="O868" s="28"/>
      <c r="P868" s="28"/>
      <c r="Q868" s="28"/>
      <c r="R868" s="28"/>
      <c r="S868" s="28"/>
      <c r="T868" s="28"/>
      <c r="U868" s="29"/>
      <c r="V868" s="29"/>
      <c r="W868" s="29"/>
      <c r="X868" s="29"/>
      <c r="Y868" s="29"/>
      <c r="Z868" s="29"/>
      <c r="AA868" s="29"/>
      <c r="AB868" s="29"/>
      <c r="AF868" s="6"/>
    </row>
    <row r="869" spans="2:32" ht="15.95" hidden="1" customHeight="1" x14ac:dyDescent="0.25">
      <c r="B869" s="59" t="s">
        <v>77</v>
      </c>
      <c r="C869" s="74"/>
      <c r="D869" s="74"/>
      <c r="E869" s="83"/>
      <c r="F869" s="80"/>
      <c r="G869" s="74"/>
      <c r="H869" s="81"/>
      <c r="I869" s="75">
        <f t="shared" si="32"/>
        <v>0</v>
      </c>
      <c r="J869" s="84"/>
      <c r="K869" s="83"/>
      <c r="L869" s="1" t="b">
        <f t="shared" si="31"/>
        <v>1</v>
      </c>
      <c r="N869" s="28"/>
      <c r="O869" s="28"/>
      <c r="P869" s="28"/>
      <c r="Q869" s="28"/>
      <c r="R869" s="28"/>
      <c r="S869" s="28"/>
      <c r="T869" s="28"/>
      <c r="U869" s="29"/>
      <c r="V869" s="29"/>
      <c r="W869" s="29"/>
      <c r="X869" s="29"/>
      <c r="Y869" s="29"/>
      <c r="Z869" s="29"/>
      <c r="AA869" s="29"/>
      <c r="AB869" s="29"/>
      <c r="AF869" s="6"/>
    </row>
    <row r="870" spans="2:32" ht="15.95" hidden="1" customHeight="1" x14ac:dyDescent="0.25">
      <c r="B870" s="59" t="s">
        <v>77</v>
      </c>
      <c r="C870" s="74"/>
      <c r="D870" s="74"/>
      <c r="E870" s="83"/>
      <c r="F870" s="80"/>
      <c r="G870" s="74"/>
      <c r="H870" s="81"/>
      <c r="I870" s="75">
        <f t="shared" si="32"/>
        <v>0</v>
      </c>
      <c r="J870" s="84"/>
      <c r="K870" s="83"/>
      <c r="L870" s="1" t="b">
        <f t="shared" si="31"/>
        <v>1</v>
      </c>
      <c r="N870" s="28"/>
      <c r="O870" s="28"/>
      <c r="P870" s="28"/>
      <c r="Q870" s="28"/>
      <c r="R870" s="28"/>
      <c r="S870" s="28"/>
      <c r="T870" s="28"/>
      <c r="U870" s="29"/>
      <c r="V870" s="29"/>
      <c r="W870" s="29"/>
      <c r="X870" s="29"/>
      <c r="Y870" s="29"/>
      <c r="Z870" s="29"/>
      <c r="AA870" s="29"/>
      <c r="AB870" s="29"/>
      <c r="AF870" s="6"/>
    </row>
    <row r="871" spans="2:32" ht="15.95" hidden="1" customHeight="1" x14ac:dyDescent="0.25">
      <c r="B871" s="59" t="s">
        <v>77</v>
      </c>
      <c r="C871" s="74"/>
      <c r="D871" s="74"/>
      <c r="E871" s="83"/>
      <c r="F871" s="80"/>
      <c r="G871" s="74"/>
      <c r="H871" s="81"/>
      <c r="I871" s="75">
        <f t="shared" si="32"/>
        <v>0</v>
      </c>
      <c r="J871" s="84"/>
      <c r="K871" s="83"/>
      <c r="L871" s="1" t="b">
        <f t="shared" si="31"/>
        <v>1</v>
      </c>
      <c r="N871" s="28"/>
      <c r="O871" s="28"/>
      <c r="P871" s="28"/>
      <c r="Q871" s="28"/>
      <c r="R871" s="28"/>
      <c r="S871" s="28"/>
      <c r="T871" s="28"/>
      <c r="U871" s="29"/>
      <c r="V871" s="29"/>
      <c r="W871" s="29"/>
      <c r="X871" s="29"/>
      <c r="Y871" s="29"/>
      <c r="Z871" s="29"/>
      <c r="AA871" s="29"/>
      <c r="AB871" s="29"/>
      <c r="AF871" s="6"/>
    </row>
    <row r="872" spans="2:32" ht="15.95" hidden="1" customHeight="1" x14ac:dyDescent="0.25">
      <c r="B872" s="59" t="s">
        <v>77</v>
      </c>
      <c r="C872" s="74"/>
      <c r="D872" s="74"/>
      <c r="E872" s="83"/>
      <c r="F872" s="80"/>
      <c r="G872" s="74"/>
      <c r="H872" s="81"/>
      <c r="I872" s="75">
        <f t="shared" si="32"/>
        <v>0</v>
      </c>
      <c r="J872" s="84"/>
      <c r="K872" s="83"/>
      <c r="L872" s="1" t="b">
        <f t="shared" si="31"/>
        <v>1</v>
      </c>
      <c r="N872" s="28"/>
      <c r="O872" s="28"/>
      <c r="P872" s="28"/>
      <c r="Q872" s="28"/>
      <c r="R872" s="28"/>
      <c r="S872" s="28"/>
      <c r="T872" s="28"/>
      <c r="U872" s="29"/>
      <c r="V872" s="29"/>
      <c r="W872" s="29"/>
      <c r="X872" s="29"/>
      <c r="Y872" s="29"/>
      <c r="Z872" s="29"/>
      <c r="AA872" s="29"/>
      <c r="AB872" s="29"/>
      <c r="AF872" s="6"/>
    </row>
    <row r="873" spans="2:32" ht="15.95" hidden="1" customHeight="1" x14ac:dyDescent="0.25">
      <c r="B873" s="59" t="s">
        <v>77</v>
      </c>
      <c r="C873" s="74"/>
      <c r="D873" s="74"/>
      <c r="E873" s="83"/>
      <c r="F873" s="80"/>
      <c r="G873" s="74"/>
      <c r="H873" s="81"/>
      <c r="I873" s="75">
        <f t="shared" si="32"/>
        <v>0</v>
      </c>
      <c r="J873" s="84"/>
      <c r="K873" s="83"/>
      <c r="L873" s="1" t="b">
        <f t="shared" si="31"/>
        <v>1</v>
      </c>
      <c r="N873" s="28"/>
      <c r="O873" s="28"/>
      <c r="P873" s="28"/>
      <c r="Q873" s="28"/>
      <c r="R873" s="28"/>
      <c r="S873" s="28"/>
      <c r="T873" s="28"/>
      <c r="U873" s="29"/>
      <c r="V873" s="29"/>
      <c r="W873" s="29"/>
      <c r="X873" s="29"/>
      <c r="Y873" s="29"/>
      <c r="Z873" s="29"/>
      <c r="AA873" s="29"/>
      <c r="AB873" s="29"/>
      <c r="AF873" s="6"/>
    </row>
    <row r="874" spans="2:32" ht="15.95" hidden="1" customHeight="1" x14ac:dyDescent="0.25">
      <c r="B874" s="59" t="s">
        <v>77</v>
      </c>
      <c r="C874" s="74"/>
      <c r="D874" s="74"/>
      <c r="E874" s="83"/>
      <c r="F874" s="80"/>
      <c r="G874" s="74"/>
      <c r="H874" s="81"/>
      <c r="I874" s="75">
        <f t="shared" si="32"/>
        <v>0</v>
      </c>
      <c r="J874" s="84"/>
      <c r="K874" s="83"/>
      <c r="L874" s="1" t="b">
        <f t="shared" si="31"/>
        <v>1</v>
      </c>
      <c r="N874" s="28"/>
      <c r="O874" s="28"/>
      <c r="P874" s="28"/>
      <c r="Q874" s="28"/>
      <c r="R874" s="28"/>
      <c r="S874" s="28"/>
      <c r="T874" s="28"/>
      <c r="U874" s="29"/>
      <c r="V874" s="29"/>
      <c r="W874" s="29"/>
      <c r="X874" s="29"/>
      <c r="Y874" s="29"/>
      <c r="Z874" s="29"/>
      <c r="AA874" s="29"/>
      <c r="AB874" s="29"/>
      <c r="AF874" s="6"/>
    </row>
    <row r="875" spans="2:32" ht="15.95" hidden="1" customHeight="1" x14ac:dyDescent="0.25">
      <c r="B875" s="59" t="s">
        <v>77</v>
      </c>
      <c r="C875" s="74"/>
      <c r="D875" s="74"/>
      <c r="E875" s="83"/>
      <c r="F875" s="80"/>
      <c r="G875" s="74"/>
      <c r="H875" s="81"/>
      <c r="I875" s="75">
        <f t="shared" si="32"/>
        <v>0</v>
      </c>
      <c r="J875" s="84"/>
      <c r="K875" s="83"/>
      <c r="L875" s="1" t="b">
        <f t="shared" si="31"/>
        <v>1</v>
      </c>
      <c r="N875" s="28"/>
      <c r="O875" s="28"/>
      <c r="P875" s="28"/>
      <c r="Q875" s="28"/>
      <c r="R875" s="28"/>
      <c r="S875" s="28"/>
      <c r="T875" s="28"/>
      <c r="U875" s="29"/>
      <c r="V875" s="29"/>
      <c r="W875" s="29"/>
      <c r="X875" s="29"/>
      <c r="Y875" s="29"/>
      <c r="Z875" s="29"/>
      <c r="AA875" s="29"/>
      <c r="AB875" s="29"/>
      <c r="AF875" s="6"/>
    </row>
    <row r="876" spans="2:32" ht="15.95" hidden="1" customHeight="1" x14ac:dyDescent="0.25">
      <c r="B876" s="59" t="s">
        <v>77</v>
      </c>
      <c r="C876" s="74"/>
      <c r="D876" s="74"/>
      <c r="E876" s="83"/>
      <c r="F876" s="80"/>
      <c r="G876" s="74"/>
      <c r="H876" s="81"/>
      <c r="I876" s="75">
        <f t="shared" si="32"/>
        <v>0</v>
      </c>
      <c r="J876" s="84"/>
      <c r="K876" s="83"/>
      <c r="L876" s="1" t="b">
        <f t="shared" si="31"/>
        <v>1</v>
      </c>
      <c r="N876" s="28"/>
      <c r="O876" s="28"/>
      <c r="P876" s="28"/>
      <c r="Q876" s="28"/>
      <c r="R876" s="28"/>
      <c r="S876" s="28"/>
      <c r="T876" s="28"/>
      <c r="U876" s="29"/>
      <c r="V876" s="29"/>
      <c r="W876" s="29"/>
      <c r="X876" s="29"/>
      <c r="Y876" s="29"/>
      <c r="Z876" s="29"/>
      <c r="AA876" s="29"/>
      <c r="AB876" s="29"/>
      <c r="AF876" s="6"/>
    </row>
    <row r="877" spans="2:32" ht="15.95" customHeight="1" x14ac:dyDescent="0.25">
      <c r="L877" s="1" t="b">
        <f t="shared" si="31"/>
        <v>1</v>
      </c>
      <c r="N877" s="28"/>
      <c r="O877" s="28"/>
      <c r="P877" s="28"/>
      <c r="Q877" s="28"/>
      <c r="R877" s="28"/>
      <c r="S877" s="28"/>
      <c r="T877" s="28"/>
      <c r="U877" s="29"/>
      <c r="V877" s="29"/>
      <c r="W877" s="29"/>
      <c r="X877" s="29"/>
      <c r="Y877" s="29"/>
      <c r="Z877" s="29"/>
      <c r="AA877" s="29"/>
      <c r="AB877" s="29"/>
      <c r="AF877" s="6"/>
    </row>
    <row r="878" spans="2:32" ht="15.95" customHeight="1" x14ac:dyDescent="0.25">
      <c r="N878" s="28"/>
      <c r="O878" s="28"/>
      <c r="P878" s="28"/>
      <c r="Q878" s="28"/>
      <c r="R878" s="28"/>
      <c r="S878" s="28"/>
      <c r="T878" s="28"/>
      <c r="U878" s="29"/>
      <c r="V878" s="29"/>
      <c r="W878" s="29"/>
      <c r="X878" s="29"/>
      <c r="Y878" s="29"/>
      <c r="Z878" s="29"/>
      <c r="AA878" s="29"/>
      <c r="AB878" s="29"/>
      <c r="AF878" s="6"/>
    </row>
    <row r="879" spans="2:32" ht="15.95" customHeight="1" x14ac:dyDescent="0.25">
      <c r="N879" s="28"/>
      <c r="O879" s="28"/>
      <c r="P879" s="28" t="s">
        <v>17</v>
      </c>
      <c r="Q879" s="28" t="s">
        <v>25</v>
      </c>
      <c r="R879" s="30" t="s">
        <v>347</v>
      </c>
      <c r="S879" s="28"/>
      <c r="T879" s="28"/>
      <c r="U879" s="29"/>
      <c r="V879" s="29"/>
      <c r="W879" s="29"/>
      <c r="X879" s="29"/>
      <c r="Y879" s="29"/>
      <c r="Z879" s="29"/>
      <c r="AA879" s="29"/>
      <c r="AB879" s="29"/>
      <c r="AF879" s="6"/>
    </row>
    <row r="880" spans="2:32" ht="15.95" customHeight="1" x14ac:dyDescent="0.25">
      <c r="N880" s="28"/>
      <c r="O880" s="28"/>
      <c r="P880" s="28" t="s">
        <v>86</v>
      </c>
      <c r="Q880" s="28" t="s">
        <v>28</v>
      </c>
      <c r="R880" s="30" t="s">
        <v>348</v>
      </c>
      <c r="S880" s="28"/>
      <c r="T880" s="29"/>
      <c r="U880" s="28"/>
      <c r="V880" s="29"/>
      <c r="W880" s="29"/>
      <c r="X880" s="29"/>
      <c r="Y880" s="29"/>
      <c r="Z880" s="29"/>
      <c r="AA880" s="29"/>
      <c r="AB880" s="29"/>
      <c r="AF880" s="6"/>
    </row>
    <row r="881" spans="2:32" ht="15.95" customHeight="1" x14ac:dyDescent="0.25">
      <c r="B881" s="6"/>
      <c r="F881" s="5"/>
      <c r="G881" s="6"/>
      <c r="I881" s="4"/>
      <c r="K881" s="6"/>
      <c r="N881" s="28"/>
      <c r="O881" s="28"/>
      <c r="P881" s="28" t="s">
        <v>310</v>
      </c>
      <c r="Q881" s="28" t="s">
        <v>30</v>
      </c>
      <c r="R881" s="30" t="s">
        <v>25</v>
      </c>
      <c r="S881" s="28"/>
      <c r="T881" s="316" t="s">
        <v>92</v>
      </c>
      <c r="U881" s="316" t="s">
        <v>93</v>
      </c>
      <c r="V881" s="29"/>
      <c r="W881" s="29"/>
      <c r="X881" s="29"/>
      <c r="Y881" s="29"/>
      <c r="Z881" s="29"/>
      <c r="AA881" s="29"/>
      <c r="AB881" s="29"/>
      <c r="AF881" s="6"/>
    </row>
    <row r="882" spans="2:32" ht="15.95" customHeight="1" x14ac:dyDescent="0.25">
      <c r="B882" s="6"/>
      <c r="F882" s="5"/>
      <c r="G882" s="6"/>
      <c r="I882" s="4"/>
      <c r="K882" s="6"/>
      <c r="N882" s="28"/>
      <c r="O882" s="28"/>
      <c r="P882" s="28" t="s">
        <v>87</v>
      </c>
      <c r="Q882" s="28" t="s">
        <v>32</v>
      </c>
      <c r="R882" s="30" t="s">
        <v>28</v>
      </c>
      <c r="S882" s="28"/>
      <c r="T882" s="316"/>
      <c r="U882" s="316"/>
      <c r="V882" s="29"/>
      <c r="W882" s="29"/>
      <c r="X882" s="29"/>
      <c r="Y882" s="29"/>
      <c r="Z882" s="29"/>
      <c r="AA882" s="29"/>
      <c r="AB882" s="29"/>
      <c r="AF882" s="6"/>
    </row>
    <row r="883" spans="2:32" ht="15.95" customHeight="1" x14ac:dyDescent="0.25">
      <c r="B883" s="317" t="s">
        <v>173</v>
      </c>
      <c r="C883" s="317"/>
      <c r="D883" s="317"/>
      <c r="E883" s="317"/>
      <c r="F883" s="317"/>
      <c r="G883" s="317"/>
      <c r="H883" s="317"/>
      <c r="I883" s="20"/>
      <c r="J883" s="21"/>
      <c r="K883" s="12"/>
      <c r="L883" s="6"/>
      <c r="N883" s="28"/>
      <c r="O883" s="28"/>
      <c r="P883" s="28" t="s">
        <v>26</v>
      </c>
      <c r="Q883" s="28" t="s">
        <v>38</v>
      </c>
      <c r="R883" s="30" t="s">
        <v>30</v>
      </c>
      <c r="S883" s="28"/>
      <c r="T883" s="316"/>
      <c r="U883" s="316"/>
      <c r="V883" s="29"/>
      <c r="W883" s="29"/>
      <c r="X883" s="29"/>
      <c r="Y883" s="29"/>
      <c r="Z883" s="29"/>
      <c r="AA883" s="29"/>
      <c r="AB883" s="29"/>
      <c r="AF883" s="6"/>
    </row>
    <row r="884" spans="2:32" s="12" customFormat="1" ht="63.95" customHeight="1" x14ac:dyDescent="0.25">
      <c r="B884" s="2" t="s">
        <v>174</v>
      </c>
      <c r="C884" s="311" t="s">
        <v>365</v>
      </c>
      <c r="D884" s="311"/>
      <c r="E884" s="311"/>
      <c r="F884" s="311"/>
      <c r="G884" s="311"/>
      <c r="H884" s="311"/>
      <c r="I884" s="311"/>
      <c r="J884" s="311"/>
      <c r="K884" s="25"/>
      <c r="L884" s="13"/>
      <c r="M884" s="5"/>
      <c r="N884" s="28"/>
      <c r="O884" s="28"/>
      <c r="P884" s="28" t="s">
        <v>29</v>
      </c>
      <c r="Q884" s="28" t="s">
        <v>41</v>
      </c>
      <c r="R884" s="30" t="s">
        <v>32</v>
      </c>
      <c r="S884" s="28"/>
      <c r="T884" s="31" t="s">
        <v>50</v>
      </c>
      <c r="U884" s="31" t="s">
        <v>50</v>
      </c>
      <c r="V884" s="29"/>
      <c r="W884" s="32"/>
      <c r="X884" s="32"/>
      <c r="Y884" s="32"/>
      <c r="Z884" s="32"/>
      <c r="AA884" s="32"/>
      <c r="AB884" s="32"/>
      <c r="AF884" s="6"/>
    </row>
    <row r="885" spans="2:32" ht="18" customHeight="1" x14ac:dyDescent="0.25">
      <c r="B885" s="2" t="s">
        <v>175</v>
      </c>
      <c r="C885" s="311" t="s">
        <v>369</v>
      </c>
      <c r="D885" s="311"/>
      <c r="E885" s="311"/>
      <c r="F885" s="311"/>
      <c r="G885" s="311"/>
      <c r="H885" s="311"/>
      <c r="I885" s="4"/>
      <c r="K885" s="6"/>
      <c r="N885" s="28"/>
      <c r="O885" s="28"/>
      <c r="P885" s="28" t="s">
        <v>31</v>
      </c>
      <c r="Q885" s="28" t="s">
        <v>45</v>
      </c>
      <c r="R885" s="30" t="s">
        <v>38</v>
      </c>
      <c r="S885" s="28"/>
      <c r="T885" s="31" t="s">
        <v>54</v>
      </c>
      <c r="U885" s="31" t="s">
        <v>54</v>
      </c>
      <c r="V885" s="29"/>
      <c r="W885" s="29"/>
      <c r="X885" s="29"/>
      <c r="Y885" s="29"/>
      <c r="Z885" s="29"/>
      <c r="AA885" s="29"/>
      <c r="AB885" s="29"/>
      <c r="AF885" s="6"/>
    </row>
    <row r="886" spans="2:32" ht="63.95" customHeight="1" x14ac:dyDescent="0.25">
      <c r="B886" s="2" t="s">
        <v>176</v>
      </c>
      <c r="C886" s="314" t="s">
        <v>177</v>
      </c>
      <c r="D886" s="314"/>
      <c r="E886" s="314"/>
      <c r="F886" s="314"/>
      <c r="G886" s="314"/>
      <c r="H886" s="314"/>
      <c r="I886" s="314"/>
      <c r="J886" s="314"/>
      <c r="K886" s="314"/>
      <c r="N886" s="28"/>
      <c r="O886" s="28"/>
      <c r="P886" s="28" t="s">
        <v>33</v>
      </c>
      <c r="Q886" s="28" t="s">
        <v>49</v>
      </c>
      <c r="R886" s="30" t="s">
        <v>41</v>
      </c>
      <c r="S886" s="28"/>
      <c r="T886" s="31" t="s">
        <v>36</v>
      </c>
      <c r="U886" s="31" t="s">
        <v>36</v>
      </c>
      <c r="V886" s="29"/>
      <c r="W886" s="29"/>
      <c r="X886" s="29"/>
      <c r="Y886" s="29"/>
      <c r="Z886" s="29"/>
      <c r="AA886" s="29"/>
      <c r="AB886" s="29"/>
      <c r="AF886" s="6"/>
    </row>
    <row r="887" spans="2:32" ht="62.1" hidden="1" customHeight="1" x14ac:dyDescent="0.25">
      <c r="B887" s="2"/>
      <c r="C887" s="26"/>
      <c r="D887" s="26"/>
      <c r="E887" s="26"/>
      <c r="F887" s="26"/>
      <c r="G887" s="26"/>
      <c r="H887" s="26"/>
      <c r="I887" s="26"/>
      <c r="J887" s="26"/>
      <c r="K887" s="26"/>
      <c r="N887" s="28"/>
      <c r="O887" s="28"/>
      <c r="P887" s="28" t="s">
        <v>39</v>
      </c>
      <c r="Q887" s="28" t="s">
        <v>51</v>
      </c>
      <c r="R887" s="30" t="s">
        <v>45</v>
      </c>
      <c r="S887" s="28"/>
      <c r="T887" s="31" t="s">
        <v>40</v>
      </c>
      <c r="U887" s="31" t="s">
        <v>40</v>
      </c>
      <c r="V887" s="29"/>
      <c r="W887" s="29"/>
      <c r="X887" s="29"/>
      <c r="Y887" s="29"/>
      <c r="Z887" s="29"/>
      <c r="AA887" s="29"/>
      <c r="AB887" s="29"/>
      <c r="AF887" s="6"/>
    </row>
    <row r="888" spans="2:32" ht="63.95" customHeight="1" x14ac:dyDescent="0.25">
      <c r="B888" s="2" t="s">
        <v>178</v>
      </c>
      <c r="C888" s="314" t="s">
        <v>366</v>
      </c>
      <c r="D888" s="314"/>
      <c r="E888" s="314"/>
      <c r="F888" s="314"/>
      <c r="G888" s="314"/>
      <c r="H888" s="314"/>
      <c r="I888" s="314"/>
      <c r="J888" s="314"/>
      <c r="K888" s="314"/>
      <c r="N888" s="28"/>
      <c r="O888" s="28"/>
      <c r="P888" s="28" t="s">
        <v>42</v>
      </c>
      <c r="Q888" s="28" t="s">
        <v>55</v>
      </c>
      <c r="R888" s="30" t="s">
        <v>49</v>
      </c>
      <c r="S888" s="28"/>
      <c r="T888" s="31" t="s">
        <v>100</v>
      </c>
      <c r="U888" s="31" t="s">
        <v>100</v>
      </c>
      <c r="V888" s="29"/>
      <c r="W888" s="29"/>
      <c r="X888" s="29"/>
      <c r="Y888" s="29"/>
      <c r="Z888" s="29"/>
      <c r="AA888" s="29"/>
      <c r="AB888" s="29"/>
      <c r="AF888" s="6"/>
    </row>
    <row r="889" spans="2:32" s="12" customFormat="1" ht="32.1" hidden="1" customHeight="1" x14ac:dyDescent="0.25">
      <c r="B889" s="2"/>
      <c r="C889" s="314"/>
      <c r="D889" s="314"/>
      <c r="E889" s="314"/>
      <c r="F889" s="314"/>
      <c r="G889" s="314"/>
      <c r="H889" s="314"/>
      <c r="I889" s="314"/>
      <c r="J889" s="314"/>
      <c r="K889" s="314"/>
      <c r="L889" s="13"/>
      <c r="M889" s="5"/>
      <c r="N889" s="28"/>
      <c r="O889" s="28"/>
      <c r="P889" s="28" t="s">
        <v>46</v>
      </c>
      <c r="Q889" s="28" t="s">
        <v>57</v>
      </c>
      <c r="R889" s="30" t="s">
        <v>51</v>
      </c>
      <c r="S889" s="28"/>
      <c r="T889" s="31" t="s">
        <v>102</v>
      </c>
      <c r="U889" s="31" t="s">
        <v>102</v>
      </c>
      <c r="V889" s="29"/>
      <c r="W889" s="32"/>
      <c r="X889" s="32"/>
      <c r="Y889" s="32"/>
      <c r="Z889" s="32"/>
      <c r="AA889" s="32"/>
      <c r="AB889" s="32"/>
      <c r="AF889" s="6"/>
    </row>
    <row r="890" spans="2:32" ht="32.1" customHeight="1" x14ac:dyDescent="0.25">
      <c r="B890" s="2" t="s">
        <v>179</v>
      </c>
      <c r="C890" s="311" t="s">
        <v>363</v>
      </c>
      <c r="D890" s="311"/>
      <c r="E890" s="311"/>
      <c r="F890" s="311"/>
      <c r="G890" s="311"/>
      <c r="H890" s="311"/>
      <c r="I890" s="311"/>
      <c r="J890" s="311"/>
      <c r="K890" s="311"/>
      <c r="N890" s="28"/>
      <c r="O890" s="28"/>
      <c r="P890" s="28" t="s">
        <v>280</v>
      </c>
      <c r="Q890" s="28" t="s">
        <v>60</v>
      </c>
      <c r="R890" s="33" t="s">
        <v>55</v>
      </c>
      <c r="S890" s="28"/>
      <c r="T890" s="31" t="s">
        <v>104</v>
      </c>
      <c r="U890" s="31" t="s">
        <v>104</v>
      </c>
      <c r="V890" s="29"/>
      <c r="W890" s="29"/>
      <c r="X890" s="29"/>
      <c r="Y890" s="29"/>
      <c r="Z890" s="29"/>
      <c r="AA890" s="29"/>
      <c r="AB890" s="29"/>
      <c r="AF890" s="6"/>
    </row>
    <row r="891" spans="2:32" ht="63.95" customHeight="1" x14ac:dyDescent="0.25">
      <c r="B891" s="2" t="s">
        <v>180</v>
      </c>
      <c r="C891" s="314" t="s">
        <v>367</v>
      </c>
      <c r="D891" s="314"/>
      <c r="E891" s="314"/>
      <c r="F891" s="314"/>
      <c r="G891" s="314"/>
      <c r="H891" s="314"/>
      <c r="I891" s="314"/>
      <c r="J891" s="314"/>
      <c r="K891" s="314"/>
      <c r="N891" s="28"/>
      <c r="O891" s="28"/>
      <c r="P891" s="28" t="s">
        <v>52</v>
      </c>
      <c r="Q891" s="28" t="s">
        <v>64</v>
      </c>
      <c r="R891" s="30" t="s">
        <v>57</v>
      </c>
      <c r="S891" s="28"/>
      <c r="T891" s="31" t="s">
        <v>106</v>
      </c>
      <c r="U891" s="31" t="s">
        <v>106</v>
      </c>
      <c r="V891" s="29"/>
      <c r="W891" s="29"/>
      <c r="X891" s="29"/>
      <c r="Y891" s="29"/>
      <c r="Z891" s="29"/>
      <c r="AA891" s="29"/>
      <c r="AB891" s="29"/>
      <c r="AF891" s="6"/>
    </row>
    <row r="892" spans="2:32" ht="18" customHeight="1" x14ac:dyDescent="0.25">
      <c r="B892" s="2" t="s">
        <v>181</v>
      </c>
      <c r="C892" s="311" t="s">
        <v>182</v>
      </c>
      <c r="D892" s="311"/>
      <c r="E892" s="311"/>
      <c r="F892" s="311"/>
      <c r="G892" s="311"/>
      <c r="H892" s="311"/>
      <c r="I892" s="311"/>
      <c r="J892" s="311"/>
      <c r="K892" s="6"/>
      <c r="N892" s="28"/>
      <c r="O892" s="28"/>
      <c r="P892" s="28" t="s">
        <v>311</v>
      </c>
      <c r="Q892" s="28" t="s">
        <v>69</v>
      </c>
      <c r="R892" s="30" t="s">
        <v>60</v>
      </c>
      <c r="S892" s="28"/>
      <c r="T892" s="31" t="s">
        <v>108</v>
      </c>
      <c r="U892" s="31" t="s">
        <v>108</v>
      </c>
      <c r="V892" s="29"/>
      <c r="W892" s="29"/>
      <c r="X892" s="29"/>
      <c r="Y892" s="29"/>
      <c r="Z892" s="29"/>
      <c r="AA892" s="29"/>
      <c r="AB892" s="29"/>
      <c r="AF892" s="6"/>
    </row>
    <row r="893" spans="2:32" ht="15.95" hidden="1" customHeight="1" x14ac:dyDescent="0.25">
      <c r="B893" s="2"/>
      <c r="C893" s="311"/>
      <c r="D893" s="311"/>
      <c r="E893" s="311"/>
      <c r="F893" s="311"/>
      <c r="G893" s="311"/>
      <c r="H893" s="311"/>
      <c r="I893" s="4"/>
      <c r="K893" s="6"/>
      <c r="N893" s="28"/>
      <c r="O893" s="28"/>
      <c r="P893" s="28" t="s">
        <v>56</v>
      </c>
      <c r="Q893" s="28" t="s">
        <v>71</v>
      </c>
      <c r="R893" s="30" t="s">
        <v>64</v>
      </c>
      <c r="S893" s="28"/>
      <c r="T893" s="31" t="s">
        <v>76</v>
      </c>
      <c r="U893" s="31" t="s">
        <v>76</v>
      </c>
      <c r="V893" s="29"/>
      <c r="W893" s="29"/>
      <c r="X893" s="29"/>
      <c r="Y893" s="29"/>
      <c r="Z893" s="29"/>
      <c r="AA893" s="29"/>
      <c r="AB893" s="29"/>
      <c r="AF893" s="6"/>
    </row>
    <row r="894" spans="2:32" ht="81.95" customHeight="1" x14ac:dyDescent="0.25">
      <c r="B894" s="2" t="s">
        <v>16</v>
      </c>
      <c r="C894" s="312" t="s">
        <v>368</v>
      </c>
      <c r="D894" s="312"/>
      <c r="E894" s="312"/>
      <c r="F894" s="312"/>
      <c r="G894" s="312"/>
      <c r="H894" s="312"/>
      <c r="I894" s="312"/>
      <c r="J894" s="312"/>
      <c r="K894" s="312"/>
      <c r="N894" s="28"/>
      <c r="O894" s="28"/>
      <c r="P894" s="28" t="s">
        <v>58</v>
      </c>
      <c r="Q894" s="28" t="s">
        <v>74</v>
      </c>
      <c r="R894" s="30" t="s">
        <v>69</v>
      </c>
      <c r="S894" s="28"/>
      <c r="T894" s="29"/>
      <c r="U894" s="28"/>
      <c r="V894" s="29"/>
      <c r="W894" s="29"/>
      <c r="X894" s="29"/>
      <c r="Y894" s="29"/>
      <c r="Z894" s="29"/>
      <c r="AA894" s="29"/>
      <c r="AB894" s="29"/>
      <c r="AF894" s="6"/>
    </row>
    <row r="895" spans="2:32" ht="72" customHeight="1" x14ac:dyDescent="0.25">
      <c r="B895" s="2"/>
      <c r="C895" s="313" t="s">
        <v>183</v>
      </c>
      <c r="D895" s="313"/>
      <c r="E895" s="313"/>
      <c r="F895" s="313"/>
      <c r="G895" s="313"/>
      <c r="H895" s="313"/>
      <c r="I895" s="313"/>
      <c r="J895" s="313"/>
      <c r="K895" s="313"/>
      <c r="N895" s="28"/>
      <c r="O895" s="28"/>
      <c r="P895" s="28" t="s">
        <v>61</v>
      </c>
      <c r="Q895" s="28" t="s">
        <v>77</v>
      </c>
      <c r="R895" s="30" t="s">
        <v>71</v>
      </c>
      <c r="S895" s="28"/>
      <c r="T895" s="29"/>
      <c r="U895" s="28"/>
      <c r="V895" s="29"/>
      <c r="W895" s="29"/>
      <c r="X895" s="29"/>
      <c r="Y895" s="29"/>
      <c r="Z895" s="29"/>
      <c r="AA895" s="29"/>
      <c r="AB895" s="29"/>
      <c r="AF895" s="6"/>
    </row>
    <row r="896" spans="2:32" ht="15.95" customHeight="1" x14ac:dyDescent="0.25">
      <c r="N896" s="28"/>
      <c r="O896" s="28"/>
      <c r="P896" s="28" t="s">
        <v>65</v>
      </c>
      <c r="Q896" s="28"/>
      <c r="R896" s="30" t="s">
        <v>74</v>
      </c>
      <c r="S896" s="28"/>
      <c r="T896" s="29"/>
      <c r="U896" s="28"/>
      <c r="V896" s="29"/>
      <c r="W896" s="29"/>
      <c r="X896" s="29"/>
      <c r="Y896" s="29"/>
      <c r="Z896" s="29"/>
      <c r="AA896" s="29"/>
      <c r="AB896" s="29"/>
      <c r="AF896" s="6"/>
    </row>
    <row r="897" spans="1:32" ht="15.95" customHeight="1" x14ac:dyDescent="0.25">
      <c r="N897" s="28"/>
      <c r="O897" s="28"/>
      <c r="P897" s="28" t="s">
        <v>32</v>
      </c>
      <c r="Q897" s="28"/>
      <c r="R897" s="30" t="s">
        <v>77</v>
      </c>
      <c r="S897" s="28"/>
      <c r="T897" s="29"/>
      <c r="U897" s="28"/>
      <c r="V897" s="29"/>
      <c r="W897" s="29"/>
      <c r="X897" s="29"/>
      <c r="Y897" s="29"/>
      <c r="Z897" s="29"/>
      <c r="AA897" s="29"/>
      <c r="AB897" s="29"/>
      <c r="AF897" s="6"/>
    </row>
    <row r="898" spans="1:32" ht="15.95" customHeight="1" x14ac:dyDescent="0.25">
      <c r="N898" s="28"/>
      <c r="O898" s="28"/>
      <c r="P898" s="28" t="s">
        <v>72</v>
      </c>
      <c r="Q898" s="28"/>
      <c r="R898" s="28"/>
      <c r="S898" s="28"/>
      <c r="T898" s="29"/>
      <c r="U898" s="28"/>
      <c r="V898" s="29"/>
      <c r="W898" s="29"/>
      <c r="X898" s="29"/>
      <c r="Y898" s="29"/>
      <c r="Z898" s="29"/>
      <c r="AA898" s="29"/>
      <c r="AB898" s="29"/>
      <c r="AF898" s="6"/>
    </row>
    <row r="899" spans="1:32" ht="15.95" customHeight="1" x14ac:dyDescent="0.25">
      <c r="A899" s="85"/>
      <c r="B899" s="86"/>
      <c r="C899" s="85"/>
      <c r="D899" s="85"/>
      <c r="E899" s="85"/>
      <c r="F899" s="85"/>
      <c r="G899" s="87"/>
      <c r="H899" s="85"/>
      <c r="I899" s="88"/>
      <c r="J899" s="87"/>
      <c r="K899" s="87"/>
      <c r="L899" s="89"/>
      <c r="N899" s="28"/>
      <c r="O899" s="28"/>
      <c r="P899" s="28" t="s">
        <v>75</v>
      </c>
      <c r="Q899" s="28"/>
      <c r="R899" s="28"/>
      <c r="S899" s="28"/>
      <c r="T899" s="29"/>
      <c r="U899" s="28"/>
      <c r="V899" s="29"/>
      <c r="W899" s="29"/>
      <c r="X899" s="29"/>
      <c r="Y899" s="29"/>
      <c r="Z899" s="29"/>
      <c r="AA899" s="29"/>
      <c r="AB899" s="29"/>
      <c r="AF899" s="6"/>
    </row>
    <row r="900" spans="1:32" ht="15.95" customHeight="1" x14ac:dyDescent="0.25">
      <c r="A900" s="85"/>
      <c r="B900" s="86"/>
      <c r="C900" s="85"/>
      <c r="D900" s="85"/>
      <c r="E900" s="85"/>
      <c r="F900" s="85"/>
      <c r="G900" s="87"/>
      <c r="H900" s="85"/>
      <c r="I900" s="88"/>
      <c r="J900" s="87"/>
      <c r="K900" s="87"/>
      <c r="L900" s="89"/>
      <c r="N900" s="28"/>
      <c r="O900" s="28"/>
      <c r="P900" s="28" t="s">
        <v>78</v>
      </c>
      <c r="Q900" s="28"/>
      <c r="R900" s="28"/>
      <c r="S900" s="28"/>
      <c r="T900" s="29"/>
      <c r="U900" s="28"/>
      <c r="V900" s="29"/>
      <c r="W900" s="29"/>
      <c r="X900" s="29"/>
      <c r="Y900" s="29"/>
      <c r="Z900" s="29"/>
      <c r="AA900" s="29"/>
      <c r="AB900" s="29"/>
      <c r="AF900" s="6"/>
    </row>
    <row r="901" spans="1:32" ht="15.95" customHeight="1" x14ac:dyDescent="0.25">
      <c r="A901" s="85"/>
      <c r="B901" s="90" t="s">
        <v>198</v>
      </c>
      <c r="C901" s="91"/>
      <c r="D901" s="91"/>
      <c r="E901" s="92"/>
      <c r="F901" s="93"/>
      <c r="G901" s="91"/>
      <c r="H901" s="92"/>
      <c r="I901" s="93"/>
      <c r="J901" s="87"/>
      <c r="K901" s="87"/>
      <c r="L901" s="89"/>
      <c r="N901" s="28"/>
      <c r="O901" s="28"/>
      <c r="P901" s="28" t="s">
        <v>281</v>
      </c>
      <c r="Q901" s="28"/>
      <c r="R901" s="28"/>
      <c r="S901" s="28"/>
      <c r="T901" s="29"/>
      <c r="U901" s="28"/>
      <c r="V901" s="29"/>
      <c r="W901" s="29"/>
      <c r="X901" s="29"/>
      <c r="Y901" s="29"/>
      <c r="Z901" s="29"/>
      <c r="AA901" s="29"/>
      <c r="AB901" s="29"/>
      <c r="AF901" s="6"/>
    </row>
    <row r="902" spans="1:32" ht="15.95" customHeight="1" x14ac:dyDescent="0.2">
      <c r="A902" s="85"/>
      <c r="B902" s="91"/>
      <c r="C902" s="91"/>
      <c r="D902" s="91"/>
      <c r="E902" s="92"/>
      <c r="F902" s="93"/>
      <c r="G902" s="91"/>
      <c r="H902" s="92"/>
      <c r="I902" s="93"/>
      <c r="J902" s="87"/>
      <c r="K902" s="87"/>
      <c r="L902" s="89"/>
      <c r="N902" s="28"/>
      <c r="O902" s="28"/>
      <c r="P902" s="28" t="s">
        <v>80</v>
      </c>
      <c r="Q902" s="28"/>
      <c r="R902" s="28"/>
      <c r="S902" s="28"/>
      <c r="T902" s="29"/>
      <c r="U902" s="28"/>
      <c r="V902" s="29"/>
      <c r="W902" s="29"/>
      <c r="X902" s="29"/>
      <c r="Y902" s="29"/>
      <c r="Z902" s="29"/>
      <c r="AA902" s="29"/>
      <c r="AB902" s="29"/>
      <c r="AF902" s="6"/>
    </row>
    <row r="903" spans="1:32" ht="15.95" customHeight="1" x14ac:dyDescent="0.2">
      <c r="A903" s="85"/>
      <c r="B903" s="333" t="s">
        <v>199</v>
      </c>
      <c r="C903" s="333"/>
      <c r="D903" s="333"/>
      <c r="E903" s="333"/>
      <c r="F903" s="93"/>
      <c r="G903" s="91"/>
      <c r="H903" s="92"/>
      <c r="I903" s="93"/>
      <c r="J903" s="87"/>
      <c r="K903" s="87"/>
      <c r="L903" s="89"/>
      <c r="N903" s="28"/>
      <c r="O903" s="28"/>
      <c r="P903" s="28" t="s">
        <v>307</v>
      </c>
      <c r="Q903" s="28"/>
      <c r="R903" s="28"/>
      <c r="S903" s="28"/>
      <c r="T903" s="29"/>
      <c r="U903" s="28"/>
      <c r="V903" s="29"/>
      <c r="W903" s="29"/>
      <c r="X903" s="29"/>
      <c r="Y903" s="29"/>
      <c r="Z903" s="29"/>
      <c r="AA903" s="29"/>
      <c r="AB903" s="29"/>
      <c r="AF903" s="6"/>
    </row>
    <row r="904" spans="1:32" ht="15.95" customHeight="1" x14ac:dyDescent="0.2">
      <c r="A904" s="85"/>
      <c r="B904" s="92"/>
      <c r="C904" s="92"/>
      <c r="D904" s="92"/>
      <c r="E904" s="92"/>
      <c r="F904" s="93"/>
      <c r="G904" s="91"/>
      <c r="H904" s="92"/>
      <c r="I904" s="93"/>
      <c r="J904" s="87"/>
      <c r="K904" s="87"/>
      <c r="L904" s="89"/>
      <c r="N904" s="28"/>
      <c r="O904" s="28"/>
      <c r="P904" s="28" t="s">
        <v>309</v>
      </c>
      <c r="Q904" s="28"/>
      <c r="R904" s="28"/>
      <c r="S904" s="28"/>
      <c r="T904" s="29"/>
      <c r="U904" s="28"/>
      <c r="V904" s="29"/>
      <c r="W904" s="29"/>
      <c r="X904" s="29"/>
      <c r="Y904" s="29"/>
      <c r="Z904" s="29"/>
      <c r="AA904" s="29"/>
      <c r="AB904" s="29"/>
      <c r="AF904" s="6"/>
    </row>
    <row r="905" spans="1:32" ht="15.95" customHeight="1" x14ac:dyDescent="0.2">
      <c r="A905" s="85"/>
      <c r="B905" s="94"/>
      <c r="C905" s="92"/>
      <c r="D905" s="92"/>
      <c r="E905" s="92"/>
      <c r="F905" s="93"/>
      <c r="G905" s="91"/>
      <c r="H905" s="92"/>
      <c r="I905" s="93"/>
      <c r="J905" s="87"/>
      <c r="K905" s="87"/>
      <c r="L905" s="89"/>
      <c r="N905" s="28"/>
      <c r="O905" s="28"/>
      <c r="P905" s="28" t="s">
        <v>82</v>
      </c>
      <c r="Q905" s="28"/>
      <c r="R905" s="28"/>
      <c r="S905" s="28"/>
      <c r="T905" s="29"/>
      <c r="U905" s="28"/>
      <c r="V905" s="29"/>
      <c r="W905" s="29"/>
      <c r="X905" s="29"/>
      <c r="Y905" s="29"/>
      <c r="Z905" s="29"/>
      <c r="AA905" s="29"/>
      <c r="AB905" s="29"/>
      <c r="AF905" s="6"/>
    </row>
    <row r="906" spans="1:32" ht="15.95" customHeight="1" x14ac:dyDescent="0.2">
      <c r="A906" s="85"/>
      <c r="B906" s="92"/>
      <c r="C906" s="92"/>
      <c r="D906" s="92"/>
      <c r="E906" s="92"/>
      <c r="F906" s="93"/>
      <c r="G906" s="91"/>
      <c r="H906" s="92"/>
      <c r="I906" s="93"/>
      <c r="J906" s="87"/>
      <c r="K906" s="87"/>
      <c r="L906" s="89"/>
      <c r="N906" s="28"/>
      <c r="O906" s="28"/>
      <c r="P906" s="28" t="s">
        <v>84</v>
      </c>
      <c r="Q906" s="28"/>
      <c r="R906" s="28"/>
      <c r="S906" s="28"/>
      <c r="T906" s="29"/>
      <c r="U906" s="28"/>
      <c r="V906" s="29"/>
      <c r="W906" s="29"/>
      <c r="X906" s="29"/>
      <c r="Y906" s="29"/>
      <c r="Z906" s="29"/>
      <c r="AA906" s="29"/>
      <c r="AB906" s="29"/>
      <c r="AF906" s="6"/>
    </row>
    <row r="907" spans="1:32" ht="15.95" customHeight="1" x14ac:dyDescent="0.2">
      <c r="A907" s="85"/>
      <c r="B907" s="334"/>
      <c r="C907" s="334"/>
      <c r="D907" s="334"/>
      <c r="E907" s="334"/>
      <c r="F907" s="93"/>
      <c r="G907" s="91"/>
      <c r="H907" s="92"/>
      <c r="I907" s="93"/>
      <c r="J907" s="87"/>
      <c r="K907" s="87"/>
      <c r="L907" s="89"/>
      <c r="N907" s="28"/>
      <c r="O907" s="28"/>
      <c r="P907" s="28" t="s">
        <v>312</v>
      </c>
      <c r="Q907" s="28"/>
      <c r="R907" s="28"/>
      <c r="S907" s="28"/>
      <c r="T907" s="29"/>
      <c r="U907" s="28"/>
      <c r="V907" s="29"/>
      <c r="W907" s="29"/>
      <c r="X907" s="29"/>
      <c r="Y907" s="29"/>
      <c r="Z907" s="29"/>
      <c r="AA907" s="29"/>
      <c r="AB907" s="29"/>
      <c r="AF907" s="6"/>
    </row>
    <row r="908" spans="1:32" ht="15.95" customHeight="1" x14ac:dyDescent="0.2">
      <c r="A908" s="85"/>
      <c r="B908" s="334"/>
      <c r="C908" s="334"/>
      <c r="D908" s="334"/>
      <c r="E908" s="334"/>
      <c r="F908" s="95"/>
      <c r="G908" s="96"/>
      <c r="H908" s="97"/>
      <c r="I908" s="95"/>
      <c r="J908" s="87"/>
      <c r="K908" s="87"/>
      <c r="L908" s="89"/>
      <c r="N908" s="28"/>
      <c r="O908" s="28"/>
      <c r="P908" s="28" t="s">
        <v>85</v>
      </c>
      <c r="Q908" s="28"/>
      <c r="R908" s="28"/>
      <c r="S908" s="28"/>
      <c r="T908" s="29"/>
      <c r="U908" s="28"/>
      <c r="V908" s="29"/>
      <c r="W908" s="29"/>
      <c r="X908" s="29"/>
      <c r="Y908" s="29"/>
      <c r="Z908" s="29"/>
      <c r="AA908" s="29"/>
      <c r="AB908" s="29"/>
      <c r="AF908" s="6"/>
    </row>
    <row r="909" spans="1:32" ht="15.95" customHeight="1" x14ac:dyDescent="0.2">
      <c r="A909" s="85"/>
      <c r="B909" s="92"/>
      <c r="C909" s="92"/>
      <c r="D909" s="92"/>
      <c r="E909" s="92"/>
      <c r="F909" s="93"/>
      <c r="G909" s="92"/>
      <c r="H909" s="92"/>
      <c r="I909" s="93"/>
      <c r="J909" s="87"/>
      <c r="K909" s="87"/>
      <c r="L909" s="89"/>
      <c r="N909" s="28"/>
      <c r="O909" s="28"/>
      <c r="P909" s="28" t="s">
        <v>34</v>
      </c>
      <c r="Q909" s="28"/>
      <c r="R909" s="28"/>
      <c r="S909" s="28"/>
      <c r="T909" s="29"/>
      <c r="U909" s="28"/>
      <c r="V909" s="29"/>
      <c r="W909" s="29"/>
      <c r="X909" s="29"/>
      <c r="Y909" s="29"/>
      <c r="Z909" s="29"/>
      <c r="AA909" s="29"/>
      <c r="AB909" s="29"/>
      <c r="AF909" s="6"/>
    </row>
    <row r="910" spans="1:32" ht="15.95" customHeight="1" x14ac:dyDescent="0.2">
      <c r="A910" s="85"/>
      <c r="B910" s="333"/>
      <c r="C910" s="333"/>
      <c r="D910" s="333"/>
      <c r="E910" s="333"/>
      <c r="F910" s="333"/>
      <c r="G910" s="91"/>
      <c r="H910" s="92"/>
      <c r="I910" s="93"/>
      <c r="J910" s="87"/>
      <c r="K910" s="87"/>
      <c r="L910" s="89"/>
      <c r="N910" s="28"/>
      <c r="O910" s="28"/>
      <c r="P910" s="28" t="s">
        <v>115</v>
      </c>
      <c r="Q910" s="28"/>
      <c r="R910" s="28"/>
      <c r="S910" s="28"/>
      <c r="T910" s="29"/>
      <c r="U910" s="28"/>
      <c r="V910" s="29"/>
      <c r="W910" s="29"/>
      <c r="X910" s="29"/>
      <c r="Y910" s="29"/>
      <c r="Z910" s="29"/>
      <c r="AA910" s="29"/>
      <c r="AB910" s="29"/>
      <c r="AF910" s="6"/>
    </row>
    <row r="911" spans="1:32" ht="15.95" customHeight="1" x14ac:dyDescent="0.2">
      <c r="A911" s="85"/>
      <c r="B911" s="334"/>
      <c r="C911" s="334"/>
      <c r="D911" s="334"/>
      <c r="E911" s="334"/>
      <c r="F911" s="95"/>
      <c r="G911" s="96"/>
      <c r="H911" s="97"/>
      <c r="I911" s="95"/>
      <c r="J911" s="87"/>
      <c r="K911" s="87"/>
      <c r="L911" s="89"/>
      <c r="N911" s="28"/>
      <c r="O911" s="28"/>
      <c r="P911" s="28" t="s">
        <v>313</v>
      </c>
      <c r="Q911" s="28"/>
      <c r="R911" s="28"/>
      <c r="S911" s="28"/>
      <c r="T911" s="29"/>
      <c r="U911" s="28"/>
      <c r="V911" s="29"/>
      <c r="W911" s="29"/>
      <c r="X911" s="29"/>
      <c r="Y911" s="29"/>
      <c r="Z911" s="29"/>
      <c r="AA911" s="29"/>
      <c r="AB911" s="29"/>
      <c r="AF911" s="6"/>
    </row>
    <row r="912" spans="1:32" ht="15.95" customHeight="1" x14ac:dyDescent="0.2">
      <c r="A912" s="85"/>
      <c r="B912" s="334"/>
      <c r="C912" s="334"/>
      <c r="D912" s="334"/>
      <c r="E912" s="334"/>
      <c r="F912" s="93"/>
      <c r="G912" s="92"/>
      <c r="H912" s="92"/>
      <c r="I912" s="93"/>
      <c r="J912" s="87"/>
      <c r="K912" s="87"/>
      <c r="L912" s="89"/>
      <c r="N912" s="28"/>
      <c r="O912" s="28"/>
      <c r="P912" s="28" t="s">
        <v>88</v>
      </c>
      <c r="Q912" s="28"/>
      <c r="R912" s="28"/>
      <c r="S912" s="28"/>
      <c r="T912" s="29"/>
      <c r="U912" s="28"/>
      <c r="V912" s="29"/>
      <c r="W912" s="29"/>
      <c r="X912" s="29"/>
      <c r="Y912" s="29"/>
      <c r="Z912" s="29"/>
      <c r="AA912" s="29"/>
      <c r="AB912" s="29"/>
      <c r="AF912" s="6"/>
    </row>
    <row r="913" spans="1:32" ht="15.95" customHeight="1" x14ac:dyDescent="0.2">
      <c r="A913" s="85"/>
      <c r="B913" s="92"/>
      <c r="C913" s="92"/>
      <c r="D913" s="92"/>
      <c r="E913" s="92"/>
      <c r="F913" s="93"/>
      <c r="G913" s="92"/>
      <c r="H913" s="92"/>
      <c r="I913" s="93"/>
      <c r="J913" s="87"/>
      <c r="K913" s="87"/>
      <c r="L913" s="89"/>
      <c r="N913" s="28"/>
      <c r="O913" s="28"/>
      <c r="P913" s="28" t="s">
        <v>89</v>
      </c>
      <c r="Q913" s="28"/>
      <c r="R913" s="28"/>
      <c r="S913" s="28"/>
      <c r="T913" s="29"/>
      <c r="U913" s="28"/>
      <c r="V913" s="29"/>
      <c r="W913" s="29"/>
      <c r="X913" s="29"/>
      <c r="Y913" s="29"/>
      <c r="Z913" s="29"/>
      <c r="AA913" s="29"/>
      <c r="AB913" s="29"/>
      <c r="AF913" s="6"/>
    </row>
    <row r="914" spans="1:32" ht="15.95" customHeight="1" x14ac:dyDescent="0.2">
      <c r="A914" s="85"/>
      <c r="B914" s="333"/>
      <c r="C914" s="333"/>
      <c r="D914" s="333"/>
      <c r="E914" s="333"/>
      <c r="F914" s="93"/>
      <c r="G914" s="91"/>
      <c r="H914" s="92"/>
      <c r="I914" s="93"/>
      <c r="J914" s="87"/>
      <c r="K914" s="87"/>
      <c r="L914" s="89"/>
      <c r="N914" s="28"/>
      <c r="O914" s="28"/>
      <c r="P914" s="28" t="s">
        <v>118</v>
      </c>
      <c r="Q914" s="28"/>
      <c r="R914" s="28"/>
      <c r="S914" s="28"/>
      <c r="T914" s="29"/>
      <c r="U914" s="28"/>
      <c r="V914" s="29"/>
      <c r="W914" s="29"/>
      <c r="X914" s="29"/>
      <c r="Y914" s="29"/>
      <c r="Z914" s="29"/>
      <c r="AA914" s="29"/>
      <c r="AB914" s="29"/>
      <c r="AF914" s="6"/>
    </row>
    <row r="915" spans="1:32" ht="15.95" customHeight="1" x14ac:dyDescent="0.2">
      <c r="A915" s="85"/>
      <c r="B915" s="334"/>
      <c r="C915" s="334"/>
      <c r="D915" s="334"/>
      <c r="E915" s="334"/>
      <c r="F915" s="334"/>
      <c r="G915" s="334"/>
      <c r="H915" s="334"/>
      <c r="I915" s="334"/>
      <c r="J915" s="87"/>
      <c r="K915" s="87"/>
      <c r="L915" s="89"/>
      <c r="N915" s="28"/>
      <c r="O915" s="28"/>
      <c r="P915" s="28" t="s">
        <v>90</v>
      </c>
      <c r="Q915" s="28"/>
      <c r="R915" s="28"/>
      <c r="S915" s="28"/>
      <c r="T915" s="29"/>
      <c r="U915" s="28"/>
      <c r="V915" s="29"/>
      <c r="W915" s="29"/>
      <c r="X915" s="29"/>
      <c r="Y915" s="29"/>
      <c r="Z915" s="29"/>
      <c r="AA915" s="29"/>
      <c r="AB915" s="29"/>
      <c r="AF915" s="6"/>
    </row>
    <row r="916" spans="1:32" ht="15.95" customHeight="1" x14ac:dyDescent="0.2">
      <c r="A916" s="85"/>
      <c r="B916" s="98"/>
      <c r="C916" s="98"/>
      <c r="D916" s="98"/>
      <c r="E916" s="98"/>
      <c r="F916" s="99"/>
      <c r="G916" s="98"/>
      <c r="H916" s="98"/>
      <c r="I916" s="99"/>
      <c r="J916" s="87"/>
      <c r="K916" s="87"/>
      <c r="L916" s="89"/>
      <c r="N916" s="28"/>
      <c r="O916" s="28"/>
      <c r="P916" s="28" t="s">
        <v>119</v>
      </c>
      <c r="Q916" s="28"/>
      <c r="R916" s="28"/>
      <c r="S916" s="28"/>
      <c r="T916" s="29"/>
      <c r="U916" s="28"/>
      <c r="V916" s="29"/>
      <c r="W916" s="29"/>
      <c r="X916" s="29"/>
      <c r="Y916" s="29"/>
      <c r="Z916" s="29"/>
      <c r="AA916" s="29"/>
      <c r="AB916" s="29"/>
      <c r="AF916" s="6"/>
    </row>
    <row r="917" spans="1:32" ht="15.95" customHeight="1" x14ac:dyDescent="0.2">
      <c r="A917" s="85"/>
      <c r="B917" s="334"/>
      <c r="C917" s="334"/>
      <c r="D917" s="334"/>
      <c r="E917" s="334"/>
      <c r="F917" s="334"/>
      <c r="G917" s="97"/>
      <c r="H917" s="97"/>
      <c r="I917" s="95"/>
      <c r="J917" s="87"/>
      <c r="K917" s="87"/>
      <c r="L917" s="89"/>
      <c r="N917" s="28"/>
      <c r="O917" s="28"/>
      <c r="P917" s="28" t="s">
        <v>91</v>
      </c>
      <c r="Q917" s="28"/>
      <c r="R917" s="28"/>
      <c r="S917" s="28"/>
      <c r="T917" s="29"/>
      <c r="U917" s="28"/>
      <c r="V917" s="29"/>
      <c r="W917" s="29"/>
      <c r="X917" s="29"/>
      <c r="Y917" s="29"/>
      <c r="Z917" s="29"/>
      <c r="AA917" s="29"/>
      <c r="AB917" s="29"/>
      <c r="AF917" s="6"/>
    </row>
    <row r="918" spans="1:32" ht="15.95" customHeight="1" x14ac:dyDescent="0.2">
      <c r="A918" s="85"/>
      <c r="B918" s="97"/>
      <c r="C918" s="97"/>
      <c r="D918" s="97"/>
      <c r="E918" s="97"/>
      <c r="F918" s="95"/>
      <c r="G918" s="97"/>
      <c r="H918" s="97"/>
      <c r="I918" s="95"/>
      <c r="J918" s="87"/>
      <c r="K918" s="87"/>
      <c r="L918" s="89"/>
      <c r="N918" s="28"/>
      <c r="O918" s="28"/>
      <c r="P918" s="28" t="s">
        <v>94</v>
      </c>
      <c r="Q918" s="28"/>
      <c r="R918" s="28"/>
      <c r="S918" s="28"/>
      <c r="T918" s="29"/>
      <c r="U918" s="28"/>
      <c r="V918" s="29"/>
      <c r="W918" s="29"/>
      <c r="X918" s="29"/>
      <c r="Y918" s="29"/>
      <c r="Z918" s="29"/>
      <c r="AA918" s="29"/>
      <c r="AB918" s="29"/>
      <c r="AF918" s="6"/>
    </row>
    <row r="919" spans="1:32" ht="15.95" customHeight="1" x14ac:dyDescent="0.2">
      <c r="A919" s="85"/>
      <c r="B919" s="97"/>
      <c r="C919" s="97"/>
      <c r="D919" s="97"/>
      <c r="E919" s="97"/>
      <c r="F919" s="95"/>
      <c r="G919" s="97"/>
      <c r="H919" s="97"/>
      <c r="I919" s="95"/>
      <c r="J919" s="87"/>
      <c r="K919" s="87"/>
      <c r="L919" s="89"/>
      <c r="N919" s="28"/>
      <c r="O919" s="28"/>
      <c r="P919" s="28" t="s">
        <v>120</v>
      </c>
      <c r="Q919" s="28"/>
      <c r="R919" s="28"/>
      <c r="S919" s="28"/>
      <c r="T919" s="29"/>
      <c r="U919" s="28"/>
      <c r="V919" s="29"/>
      <c r="W919" s="29"/>
      <c r="X919" s="29"/>
      <c r="Y919" s="29"/>
      <c r="Z919" s="29"/>
      <c r="AA919" s="29"/>
      <c r="AB919" s="29"/>
      <c r="AF919" s="6"/>
    </row>
    <row r="920" spans="1:32" ht="15.95" customHeight="1" x14ac:dyDescent="0.25">
      <c r="A920" s="85"/>
      <c r="B920" s="86"/>
      <c r="C920" s="85"/>
      <c r="D920" s="85"/>
      <c r="E920" s="85"/>
      <c r="F920" s="85"/>
      <c r="G920" s="87"/>
      <c r="H920" s="85"/>
      <c r="I920" s="88"/>
      <c r="J920" s="87"/>
      <c r="K920" s="87"/>
      <c r="L920" s="89"/>
      <c r="N920" s="28"/>
      <c r="O920" s="28"/>
      <c r="P920" s="28" t="s">
        <v>121</v>
      </c>
      <c r="Q920" s="28"/>
      <c r="R920" s="28"/>
      <c r="S920" s="28"/>
      <c r="T920" s="29"/>
      <c r="U920" s="28"/>
      <c r="V920" s="29"/>
      <c r="W920" s="29"/>
      <c r="X920" s="29"/>
      <c r="Y920" s="29"/>
      <c r="Z920" s="29"/>
      <c r="AA920" s="29"/>
      <c r="AB920" s="29"/>
      <c r="AF920" s="6"/>
    </row>
    <row r="921" spans="1:32" ht="15.95" customHeight="1" x14ac:dyDescent="0.25">
      <c r="A921" s="85"/>
      <c r="B921" s="86"/>
      <c r="C921" s="85"/>
      <c r="D921" s="85"/>
      <c r="E921" s="85"/>
      <c r="F921" s="85"/>
      <c r="G921" s="87"/>
      <c r="H921" s="85"/>
      <c r="I921" s="88"/>
      <c r="J921" s="87"/>
      <c r="K921" s="87"/>
      <c r="L921" s="89"/>
      <c r="N921" s="28"/>
      <c r="O921" s="28"/>
      <c r="P921" s="28" t="s">
        <v>95</v>
      </c>
      <c r="Q921" s="28"/>
      <c r="R921" s="28"/>
      <c r="S921" s="28"/>
      <c r="T921" s="29"/>
      <c r="U921" s="28"/>
      <c r="V921" s="29"/>
      <c r="W921" s="29"/>
      <c r="X921" s="29"/>
      <c r="Y921" s="29"/>
      <c r="Z921" s="29"/>
      <c r="AA921" s="29"/>
      <c r="AB921" s="29"/>
      <c r="AF921" s="6"/>
    </row>
    <row r="922" spans="1:32" ht="15.95" customHeight="1" x14ac:dyDescent="0.25">
      <c r="A922" s="85"/>
      <c r="B922" s="86"/>
      <c r="C922" s="85"/>
      <c r="D922" s="85"/>
      <c r="E922" s="85"/>
      <c r="F922" s="85"/>
      <c r="G922" s="87"/>
      <c r="H922" s="85"/>
      <c r="I922" s="88"/>
      <c r="J922" s="87"/>
      <c r="K922" s="87"/>
      <c r="L922" s="89"/>
      <c r="N922" s="28"/>
      <c r="O922" s="28"/>
      <c r="P922" s="28" t="s">
        <v>96</v>
      </c>
      <c r="Q922" s="28"/>
      <c r="R922" s="28"/>
      <c r="S922" s="28"/>
      <c r="T922" s="29"/>
      <c r="U922" s="28"/>
      <c r="V922" s="29"/>
      <c r="W922" s="29"/>
      <c r="X922" s="29"/>
      <c r="Y922" s="29"/>
      <c r="Z922" s="29"/>
      <c r="AA922" s="29"/>
      <c r="AB922" s="29"/>
      <c r="AF922" s="6"/>
    </row>
    <row r="923" spans="1:32" ht="15.95" customHeight="1" x14ac:dyDescent="0.25">
      <c r="A923" s="85"/>
      <c r="B923" s="86"/>
      <c r="C923" s="85"/>
      <c r="D923" s="85"/>
      <c r="E923" s="85"/>
      <c r="F923" s="85"/>
      <c r="G923" s="87"/>
      <c r="H923" s="85"/>
      <c r="I923" s="88"/>
      <c r="J923" s="87"/>
      <c r="K923" s="87"/>
      <c r="L923" s="89"/>
      <c r="N923" s="28"/>
      <c r="O923" s="28"/>
      <c r="P923" s="28" t="s">
        <v>122</v>
      </c>
      <c r="Q923" s="28"/>
      <c r="R923" s="28"/>
      <c r="S923" s="28"/>
      <c r="T923" s="29"/>
      <c r="U923" s="28"/>
      <c r="V923" s="29"/>
      <c r="W923" s="29"/>
      <c r="X923" s="29"/>
      <c r="Y923" s="29"/>
      <c r="Z923" s="29"/>
      <c r="AA923" s="29"/>
      <c r="AB923" s="29"/>
      <c r="AF923" s="6"/>
    </row>
    <row r="924" spans="1:32" ht="15.95" customHeight="1" x14ac:dyDescent="0.25">
      <c r="A924" s="85"/>
      <c r="B924" s="86"/>
      <c r="C924" s="85"/>
      <c r="D924" s="85"/>
      <c r="E924" s="85"/>
      <c r="F924" s="85"/>
      <c r="G924" s="87"/>
      <c r="H924" s="85"/>
      <c r="I924" s="88"/>
      <c r="J924" s="87"/>
      <c r="K924" s="87"/>
      <c r="L924" s="89"/>
      <c r="N924" s="28"/>
      <c r="O924" s="28"/>
      <c r="P924" s="28" t="s">
        <v>338</v>
      </c>
      <c r="Q924" s="28"/>
      <c r="R924" s="28"/>
      <c r="S924" s="28"/>
      <c r="T924" s="29"/>
      <c r="U924" s="28"/>
      <c r="V924" s="29"/>
      <c r="W924" s="29"/>
      <c r="X924" s="29"/>
      <c r="Y924" s="29"/>
      <c r="Z924" s="29"/>
      <c r="AA924" s="29"/>
      <c r="AB924" s="29"/>
      <c r="AF924" s="6"/>
    </row>
    <row r="925" spans="1:32" ht="15.95" customHeight="1" x14ac:dyDescent="0.25">
      <c r="A925" s="85"/>
      <c r="B925" s="86"/>
      <c r="C925" s="85"/>
      <c r="D925" s="85"/>
      <c r="E925" s="85"/>
      <c r="F925" s="85"/>
      <c r="G925" s="87"/>
      <c r="H925" s="85"/>
      <c r="I925" s="88"/>
      <c r="J925" s="87"/>
      <c r="K925" s="87"/>
      <c r="L925" s="89"/>
      <c r="N925" s="28"/>
      <c r="O925" s="28"/>
      <c r="P925" s="28" t="s">
        <v>97</v>
      </c>
      <c r="Q925" s="28"/>
      <c r="R925" s="28"/>
      <c r="S925" s="28"/>
      <c r="T925" s="29"/>
      <c r="U925" s="28"/>
      <c r="V925" s="29"/>
      <c r="W925" s="29"/>
      <c r="X925" s="29"/>
      <c r="Y925" s="29"/>
      <c r="Z925" s="29"/>
      <c r="AA925" s="29"/>
      <c r="AB925" s="29"/>
      <c r="AF925" s="6"/>
    </row>
    <row r="926" spans="1:32" ht="15.95" customHeight="1" x14ac:dyDescent="0.25">
      <c r="A926" s="85"/>
      <c r="B926" s="86"/>
      <c r="C926" s="85"/>
      <c r="D926" s="85"/>
      <c r="E926" s="85"/>
      <c r="F926" s="85"/>
      <c r="G926" s="87"/>
      <c r="H926" s="85"/>
      <c r="I926" s="88"/>
      <c r="J926" s="87"/>
      <c r="K926" s="87"/>
      <c r="L926" s="89"/>
      <c r="N926" s="28"/>
      <c r="O926" s="28"/>
      <c r="P926" s="28" t="s">
        <v>123</v>
      </c>
      <c r="Q926" s="28"/>
      <c r="R926" s="28"/>
      <c r="S926" s="28"/>
      <c r="T926" s="29"/>
      <c r="U926" s="28"/>
      <c r="V926" s="29"/>
      <c r="W926" s="29"/>
      <c r="X926" s="29"/>
      <c r="Y926" s="29"/>
      <c r="Z926" s="29"/>
      <c r="AA926" s="29"/>
      <c r="AB926" s="29"/>
      <c r="AF926" s="6"/>
    </row>
    <row r="927" spans="1:32" ht="15.95" customHeight="1" x14ac:dyDescent="0.25">
      <c r="A927" s="85"/>
      <c r="B927" s="86"/>
      <c r="C927" s="85"/>
      <c r="D927" s="85"/>
      <c r="E927" s="85"/>
      <c r="F927" s="85"/>
      <c r="G927" s="87"/>
      <c r="H927" s="85"/>
      <c r="I927" s="88"/>
      <c r="J927" s="87"/>
      <c r="K927" s="87"/>
      <c r="L927" s="89"/>
      <c r="N927" s="28"/>
      <c r="O927" s="28"/>
      <c r="P927" s="28" t="s">
        <v>98</v>
      </c>
      <c r="Q927" s="28"/>
      <c r="R927" s="28"/>
      <c r="S927" s="28"/>
      <c r="T927" s="29"/>
      <c r="U927" s="28"/>
      <c r="V927" s="29"/>
      <c r="W927" s="29"/>
      <c r="X927" s="29"/>
      <c r="Y927" s="29"/>
      <c r="Z927" s="29"/>
      <c r="AA927" s="29"/>
      <c r="AB927" s="29"/>
      <c r="AF927" s="6"/>
    </row>
    <row r="928" spans="1:32" ht="15.95" customHeight="1" x14ac:dyDescent="0.25">
      <c r="A928" s="85"/>
      <c r="B928" s="86"/>
      <c r="C928" s="85"/>
      <c r="D928" s="85"/>
      <c r="E928" s="85"/>
      <c r="F928" s="85"/>
      <c r="G928" s="87"/>
      <c r="H928" s="85"/>
      <c r="I928" s="88"/>
      <c r="J928" s="87"/>
      <c r="K928" s="87"/>
      <c r="L928" s="89"/>
      <c r="N928" s="28"/>
      <c r="O928" s="28"/>
      <c r="P928" s="28" t="s">
        <v>99</v>
      </c>
      <c r="Q928" s="28"/>
      <c r="R928" s="28"/>
      <c r="S928" s="28"/>
      <c r="T928" s="29"/>
      <c r="U928" s="28"/>
      <c r="V928" s="29"/>
      <c r="W928" s="29"/>
      <c r="X928" s="29"/>
      <c r="Y928" s="29"/>
      <c r="Z928" s="29"/>
      <c r="AA928" s="29"/>
      <c r="AB928" s="29"/>
      <c r="AF928" s="6"/>
    </row>
    <row r="929" spans="1:32" ht="15.95" customHeight="1" x14ac:dyDescent="0.2">
      <c r="A929" s="85"/>
      <c r="B929" s="334" t="s">
        <v>200</v>
      </c>
      <c r="C929" s="334"/>
      <c r="D929" s="334"/>
      <c r="E929" s="334"/>
      <c r="F929" s="334"/>
      <c r="G929" s="334"/>
      <c r="H929" s="334"/>
      <c r="I929" s="334"/>
      <c r="J929" s="87"/>
      <c r="K929" s="87"/>
      <c r="L929" s="89"/>
      <c r="N929" s="28"/>
      <c r="O929" s="28"/>
      <c r="P929" s="28" t="s">
        <v>308</v>
      </c>
      <c r="Q929" s="28"/>
      <c r="R929" s="28"/>
      <c r="S929" s="28"/>
      <c r="T929" s="29"/>
      <c r="U929" s="28"/>
      <c r="V929" s="29"/>
      <c r="W929" s="29"/>
      <c r="X929" s="29"/>
      <c r="Y929" s="29"/>
      <c r="Z929" s="29"/>
      <c r="AA929" s="29"/>
      <c r="AB929" s="29"/>
      <c r="AF929" s="6"/>
    </row>
    <row r="930" spans="1:32" ht="15.95" customHeight="1" x14ac:dyDescent="0.25">
      <c r="A930" s="85"/>
      <c r="B930" s="86"/>
      <c r="C930" s="85"/>
      <c r="D930" s="85"/>
      <c r="E930" s="85"/>
      <c r="F930" s="85"/>
      <c r="G930" s="87"/>
      <c r="H930" s="85"/>
      <c r="I930" s="88"/>
      <c r="J930" s="87"/>
      <c r="K930" s="87"/>
      <c r="L930" s="89"/>
      <c r="N930" s="28"/>
      <c r="O930" s="28"/>
      <c r="P930" s="28" t="s">
        <v>101</v>
      </c>
      <c r="Q930" s="28"/>
      <c r="R930" s="28"/>
      <c r="S930" s="28"/>
      <c r="T930" s="29"/>
      <c r="U930" s="28"/>
      <c r="V930" s="29"/>
      <c r="W930" s="29"/>
      <c r="X930" s="29"/>
      <c r="Y930" s="29"/>
      <c r="Z930" s="29"/>
      <c r="AA930" s="29"/>
      <c r="AB930" s="29"/>
      <c r="AF930" s="6"/>
    </row>
    <row r="931" spans="1:32" ht="15.95" customHeight="1" x14ac:dyDescent="0.2">
      <c r="A931" s="85"/>
      <c r="B931" s="333" t="s">
        <v>201</v>
      </c>
      <c r="C931" s="333"/>
      <c r="D931" s="333"/>
      <c r="E931" s="333"/>
      <c r="F931" s="333"/>
      <c r="G931" s="333"/>
      <c r="H931" s="92"/>
      <c r="I931" s="88"/>
      <c r="J931" s="87"/>
      <c r="K931" s="87"/>
      <c r="L931" s="89"/>
      <c r="N931" s="28"/>
      <c r="O931" s="28"/>
      <c r="P931" s="28" t="s">
        <v>124</v>
      </c>
      <c r="Q931" s="28"/>
      <c r="R931" s="28"/>
      <c r="S931" s="28"/>
      <c r="T931" s="29"/>
      <c r="U931" s="28"/>
      <c r="V931" s="29"/>
      <c r="W931" s="29"/>
      <c r="X931" s="29"/>
      <c r="Y931" s="29"/>
      <c r="Z931" s="29"/>
      <c r="AA931" s="29"/>
      <c r="AB931" s="29"/>
      <c r="AF931" s="6"/>
    </row>
    <row r="932" spans="1:32" ht="15.95" customHeight="1" x14ac:dyDescent="0.2">
      <c r="A932" s="85"/>
      <c r="B932" s="333" t="s">
        <v>202</v>
      </c>
      <c r="C932" s="333"/>
      <c r="D932" s="333"/>
      <c r="E932" s="333"/>
      <c r="F932" s="333"/>
      <c r="G932" s="92"/>
      <c r="H932" s="92"/>
      <c r="I932" s="88"/>
      <c r="J932" s="87"/>
      <c r="K932" s="87"/>
      <c r="L932" s="89"/>
      <c r="N932" s="28"/>
      <c r="O932" s="28"/>
      <c r="P932" s="28" t="s">
        <v>103</v>
      </c>
      <c r="Q932" s="28"/>
      <c r="R932" s="28"/>
      <c r="S932" s="28"/>
      <c r="T932" s="29"/>
      <c r="U932" s="28"/>
      <c r="V932" s="29"/>
      <c r="W932" s="29"/>
      <c r="X932" s="29"/>
      <c r="Y932" s="29"/>
      <c r="Z932" s="29"/>
      <c r="AA932" s="29"/>
      <c r="AB932" s="29"/>
      <c r="AF932" s="6"/>
    </row>
    <row r="933" spans="1:32" ht="15.95" customHeight="1" x14ac:dyDescent="0.2">
      <c r="A933" s="85"/>
      <c r="B933" s="333" t="s">
        <v>364</v>
      </c>
      <c r="C933" s="333"/>
      <c r="D933" s="333"/>
      <c r="E933" s="333"/>
      <c r="F933" s="333"/>
      <c r="G933" s="333"/>
      <c r="H933" s="333"/>
      <c r="I933" s="88"/>
      <c r="J933" s="87"/>
      <c r="K933" s="87"/>
      <c r="L933" s="89"/>
      <c r="N933" s="28"/>
      <c r="O933" s="28"/>
      <c r="P933" s="28" t="s">
        <v>105</v>
      </c>
      <c r="Q933" s="28"/>
      <c r="R933" s="28"/>
      <c r="S933" s="28"/>
      <c r="T933" s="29"/>
      <c r="U933" s="28"/>
      <c r="V933" s="29"/>
      <c r="W933" s="29"/>
      <c r="X933" s="29"/>
      <c r="Y933" s="29"/>
      <c r="Z933" s="29"/>
      <c r="AA933" s="29"/>
      <c r="AB933" s="29"/>
      <c r="AF933" s="6"/>
    </row>
    <row r="934" spans="1:32" ht="15.95" customHeight="1" x14ac:dyDescent="0.25">
      <c r="A934" s="85"/>
      <c r="B934" s="86"/>
      <c r="C934" s="85"/>
      <c r="D934" s="85"/>
      <c r="E934" s="85"/>
      <c r="F934" s="85"/>
      <c r="G934" s="87"/>
      <c r="H934" s="85"/>
      <c r="I934" s="88"/>
      <c r="J934" s="87"/>
      <c r="K934" s="87"/>
      <c r="L934" s="89"/>
      <c r="N934" s="28"/>
      <c r="O934" s="28"/>
      <c r="P934" s="28" t="s">
        <v>107</v>
      </c>
      <c r="Q934" s="28"/>
      <c r="R934" s="28"/>
      <c r="S934" s="28"/>
      <c r="T934" s="29"/>
      <c r="U934" s="28"/>
      <c r="V934" s="29"/>
      <c r="W934" s="29"/>
      <c r="X934" s="29"/>
      <c r="Y934" s="29"/>
      <c r="Z934" s="29"/>
      <c r="AA934" s="29"/>
      <c r="AB934" s="29"/>
      <c r="AF934" s="6"/>
    </row>
    <row r="935" spans="1:32" ht="15.95" customHeight="1" x14ac:dyDescent="0.25">
      <c r="A935" s="85"/>
      <c r="B935" s="86"/>
      <c r="C935" s="85"/>
      <c r="D935" s="85"/>
      <c r="E935" s="85"/>
      <c r="F935" s="85"/>
      <c r="G935" s="87"/>
      <c r="H935" s="85"/>
      <c r="I935" s="88"/>
      <c r="J935" s="87"/>
      <c r="K935" s="87"/>
      <c r="L935" s="89"/>
      <c r="N935" s="28"/>
      <c r="O935" s="28"/>
      <c r="P935" s="28" t="s">
        <v>254</v>
      </c>
      <c r="Q935" s="28"/>
      <c r="R935" s="28"/>
      <c r="S935" s="28"/>
      <c r="T935" s="29"/>
      <c r="U935" s="28"/>
      <c r="V935" s="29"/>
      <c r="W935" s="29"/>
      <c r="X935" s="29"/>
      <c r="Y935" s="29"/>
      <c r="Z935" s="29"/>
      <c r="AA935" s="29"/>
      <c r="AB935" s="29"/>
      <c r="AF935" s="6"/>
    </row>
    <row r="936" spans="1:32" ht="15.95" customHeight="1" x14ac:dyDescent="0.25">
      <c r="A936" s="85"/>
      <c r="B936" s="86"/>
      <c r="C936" s="85"/>
      <c r="D936" s="85"/>
      <c r="E936" s="85"/>
      <c r="F936" s="85"/>
      <c r="G936" s="87"/>
      <c r="H936" s="85"/>
      <c r="I936" s="88"/>
      <c r="J936" s="87"/>
      <c r="K936" s="87"/>
      <c r="L936" s="89"/>
      <c r="N936" s="28"/>
      <c r="O936" s="28"/>
      <c r="P936" s="28" t="s">
        <v>109</v>
      </c>
      <c r="Q936" s="28"/>
      <c r="R936" s="28"/>
      <c r="S936" s="28"/>
      <c r="T936" s="29"/>
      <c r="U936" s="28"/>
      <c r="V936" s="29"/>
      <c r="W936" s="29"/>
      <c r="X936" s="29"/>
      <c r="Y936" s="29"/>
      <c r="Z936" s="29"/>
      <c r="AA936" s="29"/>
      <c r="AB936" s="29"/>
      <c r="AF936" s="6"/>
    </row>
    <row r="937" spans="1:32" ht="15.95" customHeight="1" x14ac:dyDescent="0.25">
      <c r="A937" s="85"/>
      <c r="B937" s="86"/>
      <c r="C937" s="85"/>
      <c r="D937" s="85"/>
      <c r="E937" s="85"/>
      <c r="F937" s="85"/>
      <c r="G937" s="87"/>
      <c r="H937" s="85"/>
      <c r="I937" s="88"/>
      <c r="J937" s="87"/>
      <c r="K937" s="87"/>
      <c r="L937" s="89"/>
      <c r="N937" s="28"/>
      <c r="O937" s="28"/>
      <c r="P937" s="28" t="s">
        <v>110</v>
      </c>
      <c r="Q937" s="28"/>
      <c r="R937" s="28"/>
      <c r="S937" s="28"/>
      <c r="T937" s="29"/>
      <c r="U937" s="28"/>
      <c r="V937" s="29"/>
      <c r="W937" s="29"/>
      <c r="X937" s="29"/>
      <c r="Y937" s="29"/>
      <c r="Z937" s="29"/>
      <c r="AA937" s="29"/>
      <c r="AB937" s="29"/>
      <c r="AF937" s="6"/>
    </row>
    <row r="938" spans="1:32" ht="15.95" customHeight="1" x14ac:dyDescent="0.25">
      <c r="A938" s="85"/>
      <c r="B938" s="86"/>
      <c r="C938" s="85"/>
      <c r="D938" s="85"/>
      <c r="E938" s="85"/>
      <c r="F938" s="85"/>
      <c r="G938" s="87"/>
      <c r="H938" s="85"/>
      <c r="I938" s="88"/>
      <c r="J938" s="87"/>
      <c r="K938" s="87"/>
      <c r="L938" s="89"/>
      <c r="N938" s="28"/>
      <c r="O938" s="28"/>
      <c r="P938" s="28" t="s">
        <v>111</v>
      </c>
      <c r="Q938" s="28"/>
      <c r="R938" s="28"/>
      <c r="S938" s="28"/>
      <c r="T938" s="29"/>
      <c r="U938" s="28"/>
      <c r="V938" s="29"/>
      <c r="W938" s="29"/>
      <c r="X938" s="29"/>
      <c r="Y938" s="29"/>
      <c r="Z938" s="29"/>
      <c r="AA938" s="29"/>
      <c r="AB938" s="29"/>
      <c r="AF938" s="6"/>
    </row>
    <row r="939" spans="1:32" ht="32.1" customHeight="1" x14ac:dyDescent="0.2">
      <c r="A939" s="85"/>
      <c r="B939" s="334" t="s">
        <v>203</v>
      </c>
      <c r="C939" s="334"/>
      <c r="D939" s="334"/>
      <c r="E939" s="334"/>
      <c r="F939" s="334"/>
      <c r="G939" s="96"/>
      <c r="H939" s="85"/>
      <c r="I939" s="88"/>
      <c r="J939" s="87"/>
      <c r="K939" s="87"/>
      <c r="L939" s="89"/>
      <c r="N939" s="28"/>
      <c r="O939" s="28"/>
      <c r="P939" s="28" t="s">
        <v>112</v>
      </c>
      <c r="Q939" s="28"/>
      <c r="R939" s="28"/>
      <c r="S939" s="28"/>
      <c r="T939" s="29"/>
      <c r="U939" s="28"/>
      <c r="V939" s="29"/>
      <c r="W939" s="29"/>
      <c r="X939" s="29"/>
      <c r="Y939" s="29"/>
      <c r="Z939" s="29"/>
      <c r="AA939" s="29"/>
      <c r="AB939" s="29"/>
      <c r="AF939" s="6"/>
    </row>
    <row r="940" spans="1:32" ht="48" customHeight="1" x14ac:dyDescent="0.2">
      <c r="A940" s="85"/>
      <c r="B940" s="334" t="s">
        <v>204</v>
      </c>
      <c r="C940" s="334"/>
      <c r="D940" s="334"/>
      <c r="E940" s="334"/>
      <c r="F940" s="334"/>
      <c r="G940" s="96"/>
      <c r="H940" s="85"/>
      <c r="I940" s="88"/>
      <c r="J940" s="87"/>
      <c r="K940" s="87"/>
      <c r="L940" s="89"/>
      <c r="N940" s="28"/>
      <c r="O940" s="28"/>
      <c r="P940" s="28" t="s">
        <v>126</v>
      </c>
      <c r="Q940" s="28"/>
      <c r="R940" s="28"/>
      <c r="S940" s="28"/>
      <c r="T940" s="29"/>
      <c r="U940" s="28"/>
      <c r="V940" s="29"/>
      <c r="W940" s="29"/>
      <c r="X940" s="29"/>
      <c r="Y940" s="29"/>
      <c r="Z940" s="29"/>
      <c r="AA940" s="29"/>
      <c r="AB940" s="29"/>
      <c r="AF940" s="6"/>
    </row>
    <row r="941" spans="1:32" ht="15.95" customHeight="1" x14ac:dyDescent="0.2">
      <c r="A941" s="85"/>
      <c r="B941" s="91"/>
      <c r="C941" s="91"/>
      <c r="D941" s="91"/>
      <c r="E941" s="92"/>
      <c r="F941" s="93"/>
      <c r="G941" s="91"/>
      <c r="H941" s="85"/>
      <c r="I941" s="88"/>
      <c r="J941" s="87"/>
      <c r="K941" s="87"/>
      <c r="L941" s="89"/>
      <c r="N941" s="28"/>
      <c r="O941" s="28"/>
      <c r="P941" s="28" t="s">
        <v>113</v>
      </c>
      <c r="Q941" s="28"/>
      <c r="R941" s="28"/>
      <c r="S941" s="28"/>
      <c r="T941" s="29"/>
      <c r="U941" s="28"/>
      <c r="V941" s="29"/>
      <c r="W941" s="29"/>
      <c r="X941" s="29"/>
      <c r="Y941" s="29"/>
      <c r="Z941" s="29"/>
      <c r="AA941" s="29"/>
      <c r="AB941" s="29"/>
      <c r="AF941" s="6"/>
    </row>
    <row r="942" spans="1:32" ht="15.95" customHeight="1" x14ac:dyDescent="0.2">
      <c r="A942" s="85"/>
      <c r="B942" s="91"/>
      <c r="C942" s="91"/>
      <c r="D942" s="91"/>
      <c r="E942" s="92"/>
      <c r="F942" s="93"/>
      <c r="G942" s="91"/>
      <c r="H942" s="85"/>
      <c r="I942" s="88"/>
      <c r="J942" s="87"/>
      <c r="K942" s="87"/>
      <c r="L942" s="89"/>
      <c r="N942" s="28"/>
      <c r="O942" s="28"/>
      <c r="P942" s="28" t="s">
        <v>114</v>
      </c>
      <c r="Q942" s="28"/>
      <c r="R942" s="28"/>
      <c r="S942" s="28"/>
      <c r="T942" s="29"/>
      <c r="U942" s="28"/>
      <c r="V942" s="29"/>
      <c r="W942" s="29"/>
      <c r="X942" s="29"/>
      <c r="Y942" s="29"/>
      <c r="Z942" s="29"/>
      <c r="AA942" s="29"/>
      <c r="AB942" s="29"/>
      <c r="AF942" s="6"/>
    </row>
    <row r="943" spans="1:32" ht="32.1" customHeight="1" x14ac:dyDescent="0.2">
      <c r="A943" s="85"/>
      <c r="B943" s="334" t="s">
        <v>205</v>
      </c>
      <c r="C943" s="334"/>
      <c r="D943" s="334"/>
      <c r="E943" s="334"/>
      <c r="F943" s="334"/>
      <c r="G943" s="96"/>
      <c r="H943" s="85"/>
      <c r="I943" s="88"/>
      <c r="J943" s="87"/>
      <c r="K943" s="87"/>
      <c r="L943" s="89"/>
      <c r="N943" s="28"/>
      <c r="O943" s="28"/>
      <c r="P943" s="28" t="s">
        <v>116</v>
      </c>
      <c r="Q943" s="28"/>
      <c r="R943" s="28"/>
      <c r="S943" s="28"/>
      <c r="T943" s="29"/>
      <c r="U943" s="28"/>
      <c r="V943" s="29"/>
      <c r="W943" s="29"/>
      <c r="X943" s="29"/>
      <c r="Y943" s="29"/>
      <c r="Z943" s="29"/>
      <c r="AA943" s="29"/>
      <c r="AB943" s="29"/>
      <c r="AF943" s="6"/>
    </row>
    <row r="944" spans="1:32" ht="15.95" customHeight="1" x14ac:dyDescent="0.2">
      <c r="A944" s="85"/>
      <c r="B944" s="91"/>
      <c r="C944" s="91"/>
      <c r="D944" s="91"/>
      <c r="E944" s="92"/>
      <c r="F944" s="93"/>
      <c r="G944" s="91"/>
      <c r="H944" s="85"/>
      <c r="I944" s="88"/>
      <c r="J944" s="87"/>
      <c r="K944" s="87"/>
      <c r="L944" s="89"/>
      <c r="N944" s="28"/>
      <c r="O944" s="28"/>
      <c r="P944" s="28" t="s">
        <v>306</v>
      </c>
      <c r="Q944" s="28"/>
      <c r="R944" s="28"/>
      <c r="S944" s="28"/>
      <c r="T944" s="29"/>
      <c r="U944" s="28"/>
      <c r="V944" s="29"/>
      <c r="W944" s="29"/>
      <c r="X944" s="29"/>
      <c r="Y944" s="29"/>
      <c r="Z944" s="29"/>
      <c r="AA944" s="29"/>
      <c r="AB944" s="29"/>
      <c r="AF944" s="6"/>
    </row>
    <row r="945" spans="1:32" ht="15.95" customHeight="1" x14ac:dyDescent="0.2">
      <c r="A945" s="85"/>
      <c r="B945" s="333" t="s">
        <v>206</v>
      </c>
      <c r="C945" s="333"/>
      <c r="D945" s="333"/>
      <c r="E945" s="333"/>
      <c r="F945" s="333"/>
      <c r="G945" s="333"/>
      <c r="H945" s="85"/>
      <c r="I945" s="88"/>
      <c r="J945" s="87"/>
      <c r="K945" s="87"/>
      <c r="L945" s="89"/>
      <c r="N945" s="28"/>
      <c r="O945" s="28"/>
      <c r="P945" s="28" t="s">
        <v>117</v>
      </c>
      <c r="Q945" s="28"/>
      <c r="R945" s="28"/>
      <c r="S945" s="28"/>
      <c r="T945" s="29"/>
      <c r="U945" s="28"/>
      <c r="V945" s="29"/>
      <c r="W945" s="29"/>
      <c r="X945" s="29"/>
      <c r="Y945" s="29"/>
      <c r="Z945" s="29"/>
      <c r="AA945" s="29"/>
      <c r="AB945" s="29"/>
      <c r="AF945" s="6"/>
    </row>
    <row r="946" spans="1:32" ht="15.95" customHeight="1" x14ac:dyDescent="0.2">
      <c r="A946" s="85"/>
      <c r="B946" s="91"/>
      <c r="C946" s="91"/>
      <c r="D946" s="91"/>
      <c r="E946" s="85"/>
      <c r="F946" s="85"/>
      <c r="G946" s="85"/>
      <c r="H946" s="85"/>
      <c r="I946" s="85"/>
      <c r="J946" s="87"/>
      <c r="K946" s="87"/>
      <c r="L946" s="89"/>
      <c r="N946" s="28"/>
      <c r="O946" s="28"/>
      <c r="P946" s="28"/>
      <c r="Q946" s="28"/>
      <c r="R946" s="28"/>
      <c r="S946" s="28"/>
      <c r="T946" s="29"/>
      <c r="U946" s="28"/>
      <c r="V946" s="29"/>
      <c r="W946" s="29"/>
      <c r="X946" s="29"/>
      <c r="Y946" s="29"/>
      <c r="Z946" s="29"/>
      <c r="AA946" s="29"/>
      <c r="AB946" s="29"/>
      <c r="AF946" s="6"/>
    </row>
    <row r="947" spans="1:32" ht="15.95" customHeight="1" x14ac:dyDescent="0.2">
      <c r="A947" s="85"/>
      <c r="B947" s="100" t="s">
        <v>207</v>
      </c>
      <c r="C947" s="91"/>
      <c r="D947" s="91"/>
      <c r="E947" s="85"/>
      <c r="F947" s="85"/>
      <c r="G947" s="85"/>
      <c r="H947" s="85"/>
      <c r="I947" s="85"/>
      <c r="J947" s="87"/>
      <c r="K947" s="87"/>
      <c r="L947" s="89"/>
      <c r="N947" s="28"/>
      <c r="O947" s="28"/>
      <c r="P947" s="28"/>
      <c r="Q947" s="28"/>
      <c r="R947" s="28"/>
      <c r="S947" s="28"/>
      <c r="T947" s="29"/>
      <c r="U947" s="28"/>
      <c r="V947" s="29"/>
      <c r="W947" s="29"/>
      <c r="X947" s="29"/>
      <c r="Y947" s="29"/>
      <c r="Z947" s="29"/>
      <c r="AA947" s="29"/>
      <c r="AB947" s="29"/>
      <c r="AF947" s="6"/>
    </row>
    <row r="948" spans="1:32" ht="15.95" customHeight="1" x14ac:dyDescent="0.2">
      <c r="A948" s="85"/>
      <c r="B948" s="91"/>
      <c r="C948" s="91"/>
      <c r="D948" s="91"/>
      <c r="E948" s="85"/>
      <c r="F948" s="85"/>
      <c r="G948" s="85"/>
      <c r="H948" s="85"/>
      <c r="I948" s="85"/>
      <c r="J948" s="87"/>
      <c r="K948" s="87"/>
      <c r="L948" s="89"/>
      <c r="N948" s="28"/>
      <c r="O948" s="28"/>
      <c r="P948" s="28"/>
      <c r="Q948" s="28"/>
      <c r="R948" s="28"/>
      <c r="S948" s="28"/>
      <c r="T948" s="29"/>
      <c r="U948" s="28"/>
      <c r="V948" s="29"/>
      <c r="W948" s="29"/>
      <c r="X948" s="29"/>
      <c r="Y948" s="29"/>
      <c r="Z948" s="29"/>
      <c r="AA948" s="29"/>
      <c r="AB948" s="29"/>
      <c r="AF948" s="6"/>
    </row>
    <row r="949" spans="1:32" ht="15.95" customHeight="1" x14ac:dyDescent="0.2">
      <c r="A949" s="85"/>
      <c r="B949" s="91" t="s">
        <v>208</v>
      </c>
      <c r="C949" s="91"/>
      <c r="D949" s="91"/>
      <c r="E949" s="85"/>
      <c r="F949" s="85"/>
      <c r="G949" s="85"/>
      <c r="H949" s="85"/>
      <c r="I949" s="85"/>
      <c r="J949" s="87"/>
      <c r="K949" s="87"/>
      <c r="L949" s="89"/>
      <c r="N949" s="28"/>
      <c r="O949" s="28"/>
      <c r="P949" s="28"/>
      <c r="Q949" s="28"/>
      <c r="R949" s="28"/>
      <c r="S949" s="28"/>
      <c r="T949" s="29"/>
      <c r="U949" s="28"/>
      <c r="V949" s="29"/>
      <c r="W949" s="29"/>
      <c r="X949" s="29"/>
      <c r="Y949" s="29"/>
      <c r="Z949" s="29"/>
      <c r="AA949" s="29"/>
      <c r="AB949" s="29"/>
      <c r="AF949" s="6"/>
    </row>
    <row r="950" spans="1:32" ht="15.95" customHeight="1" x14ac:dyDescent="0.2">
      <c r="A950" s="85"/>
      <c r="B950" s="91" t="s">
        <v>209</v>
      </c>
      <c r="C950" s="91"/>
      <c r="D950" s="91"/>
      <c r="E950" s="85"/>
      <c r="F950" s="85"/>
      <c r="G950" s="85"/>
      <c r="H950" s="85"/>
      <c r="I950" s="85"/>
      <c r="J950" s="87"/>
      <c r="K950" s="87"/>
      <c r="L950" s="89"/>
      <c r="N950" s="28"/>
      <c r="O950" s="28"/>
      <c r="P950" s="28"/>
      <c r="Q950" s="28"/>
      <c r="R950" s="28"/>
      <c r="S950" s="28"/>
      <c r="T950" s="29"/>
      <c r="U950" s="28"/>
      <c r="V950" s="29"/>
      <c r="W950" s="29"/>
      <c r="X950" s="29"/>
      <c r="Y950" s="29"/>
      <c r="Z950" s="29"/>
      <c r="AA950" s="29"/>
      <c r="AB950" s="29"/>
      <c r="AF950" s="6"/>
    </row>
    <row r="951" spans="1:32" ht="15.95" customHeight="1" x14ac:dyDescent="0.2">
      <c r="A951" s="85"/>
      <c r="B951" s="91" t="s">
        <v>362</v>
      </c>
      <c r="C951" s="91"/>
      <c r="D951" s="91"/>
      <c r="E951" s="85"/>
      <c r="F951" s="85"/>
      <c r="G951" s="85"/>
      <c r="H951" s="85"/>
      <c r="I951" s="85"/>
      <c r="J951" s="87"/>
      <c r="K951" s="87"/>
      <c r="L951" s="89"/>
      <c r="N951" s="28"/>
      <c r="O951" s="28"/>
      <c r="P951" s="28"/>
      <c r="Q951" s="28"/>
      <c r="R951" s="28"/>
      <c r="S951" s="28"/>
      <c r="T951" s="29"/>
      <c r="U951" s="28"/>
      <c r="V951" s="29"/>
      <c r="W951" s="29"/>
      <c r="X951" s="29"/>
      <c r="Y951" s="29"/>
      <c r="Z951" s="29"/>
      <c r="AA951" s="29"/>
      <c r="AB951" s="29"/>
      <c r="AF951" s="6"/>
    </row>
    <row r="952" spans="1:32" ht="15.95" customHeight="1" x14ac:dyDescent="0.2">
      <c r="A952" s="85"/>
      <c r="B952" s="92"/>
      <c r="C952" s="92"/>
      <c r="D952" s="92"/>
      <c r="E952" s="85"/>
      <c r="F952" s="85"/>
      <c r="G952" s="85"/>
      <c r="H952" s="85"/>
      <c r="I952" s="85"/>
      <c r="J952" s="87"/>
      <c r="K952" s="87"/>
      <c r="L952" s="89"/>
      <c r="N952" s="28"/>
      <c r="O952" s="28"/>
      <c r="P952" s="28"/>
      <c r="Q952" s="28"/>
      <c r="R952" s="28"/>
      <c r="S952" s="28"/>
      <c r="T952" s="29"/>
      <c r="U952" s="28"/>
      <c r="V952" s="29"/>
      <c r="W952" s="29"/>
      <c r="X952" s="29"/>
      <c r="Y952" s="29"/>
      <c r="Z952" s="29"/>
      <c r="AA952" s="29"/>
      <c r="AB952" s="29"/>
      <c r="AF952" s="6"/>
    </row>
    <row r="953" spans="1:32" ht="15.95" customHeight="1" x14ac:dyDescent="0.2">
      <c r="A953" s="85"/>
      <c r="B953" s="91" t="s">
        <v>210</v>
      </c>
      <c r="C953" s="91"/>
      <c r="D953" s="91"/>
      <c r="E953" s="85"/>
      <c r="F953" s="85"/>
      <c r="G953" s="85"/>
      <c r="H953" s="85"/>
      <c r="I953" s="85"/>
      <c r="J953" s="87"/>
      <c r="K953" s="87"/>
      <c r="L953" s="89"/>
      <c r="N953" s="28"/>
      <c r="O953" s="28"/>
      <c r="P953" s="28"/>
      <c r="Q953" s="28"/>
      <c r="R953" s="28"/>
      <c r="S953" s="28"/>
      <c r="T953" s="29"/>
      <c r="U953" s="28"/>
      <c r="V953" s="29"/>
      <c r="W953" s="29"/>
      <c r="X953" s="29"/>
      <c r="Y953" s="29"/>
      <c r="Z953" s="29"/>
      <c r="AA953" s="29"/>
      <c r="AB953" s="29"/>
      <c r="AF953" s="6"/>
    </row>
    <row r="954" spans="1:32" ht="15.95" customHeight="1" x14ac:dyDescent="0.2">
      <c r="A954" s="85"/>
      <c r="B954" s="91" t="s">
        <v>211</v>
      </c>
      <c r="D954" s="91"/>
      <c r="E954" s="85"/>
      <c r="F954" s="85"/>
      <c r="G954" s="85"/>
      <c r="H954" s="85"/>
      <c r="I954" s="85"/>
      <c r="J954" s="87"/>
      <c r="K954" s="87"/>
      <c r="L954" s="89"/>
      <c r="N954" s="28"/>
      <c r="O954" s="28"/>
      <c r="P954" s="28"/>
      <c r="Q954" s="28"/>
      <c r="R954" s="28"/>
      <c r="S954" s="28"/>
      <c r="T954" s="28"/>
      <c r="U954" s="29"/>
      <c r="V954" s="29"/>
      <c r="W954" s="29"/>
      <c r="X954" s="29"/>
      <c r="Y954" s="29"/>
      <c r="Z954" s="29"/>
      <c r="AA954" s="29"/>
      <c r="AB954" s="29"/>
      <c r="AF954" s="6"/>
    </row>
    <row r="955" spans="1:32" ht="15.95" customHeight="1" x14ac:dyDescent="0.25">
      <c r="A955" s="85"/>
      <c r="B955" s="86"/>
      <c r="C955" s="85"/>
      <c r="D955" s="85"/>
      <c r="E955" s="85"/>
      <c r="F955" s="85"/>
      <c r="G955" s="85"/>
      <c r="H955" s="85"/>
      <c r="I955" s="85"/>
      <c r="J955" s="87"/>
      <c r="K955" s="87"/>
      <c r="L955" s="89"/>
      <c r="N955" s="28"/>
      <c r="O955" s="28"/>
      <c r="P955" s="28"/>
      <c r="Q955" s="28"/>
      <c r="R955" s="28"/>
      <c r="S955" s="28"/>
      <c r="T955" s="28"/>
      <c r="U955" s="29"/>
      <c r="V955" s="29"/>
      <c r="W955" s="29"/>
      <c r="X955" s="29"/>
      <c r="Y955" s="29"/>
      <c r="Z955" s="29"/>
      <c r="AA955" s="29"/>
      <c r="AB955" s="29"/>
      <c r="AF955" s="6"/>
    </row>
    <row r="956" spans="1:32" ht="15.95" customHeight="1" x14ac:dyDescent="0.2">
      <c r="A956" s="85"/>
      <c r="B956" s="86"/>
      <c r="C956" s="85"/>
      <c r="D956" s="85"/>
      <c r="E956" s="85"/>
      <c r="F956" s="85"/>
      <c r="G956" s="87"/>
      <c r="H956" s="85"/>
      <c r="I956" s="93"/>
      <c r="J956" s="87"/>
      <c r="K956" s="87"/>
      <c r="L956" s="89"/>
      <c r="N956" s="28"/>
      <c r="O956" s="28"/>
      <c r="P956" s="28"/>
      <c r="Q956" s="28"/>
      <c r="R956" s="28"/>
      <c r="S956" s="28"/>
      <c r="T956" s="28"/>
      <c r="U956" s="29"/>
      <c r="V956" s="29"/>
      <c r="W956" s="29"/>
      <c r="X956" s="29"/>
      <c r="Y956" s="29"/>
      <c r="Z956" s="29"/>
      <c r="AA956" s="29"/>
      <c r="AB956" s="29"/>
      <c r="AF956" s="6"/>
    </row>
    <row r="957" spans="1:32" ht="15.95" customHeight="1" x14ac:dyDescent="0.25">
      <c r="A957" s="85"/>
      <c r="B957" s="86"/>
      <c r="C957" s="86"/>
      <c r="D957" s="86"/>
      <c r="E957" s="86"/>
      <c r="F957" s="86"/>
      <c r="G957" s="86"/>
      <c r="H957" s="86"/>
      <c r="I957" s="86"/>
      <c r="J957" s="86"/>
      <c r="K957" s="87"/>
      <c r="L957" s="89"/>
      <c r="N957" s="28"/>
      <c r="O957" s="28"/>
      <c r="P957" s="28"/>
      <c r="Q957" s="28"/>
      <c r="R957" s="28"/>
      <c r="S957" s="28"/>
      <c r="T957" s="28"/>
      <c r="U957" s="29"/>
      <c r="V957" s="29"/>
      <c r="W957" s="29"/>
      <c r="X957" s="29"/>
      <c r="Y957" s="29"/>
      <c r="Z957" s="29"/>
      <c r="AA957" s="29"/>
      <c r="AB957" s="29"/>
      <c r="AF957" s="6"/>
    </row>
    <row r="958" spans="1:32" ht="15.95" customHeight="1" x14ac:dyDescent="0.25">
      <c r="C958" s="1"/>
      <c r="D958" s="1"/>
      <c r="E958" s="1"/>
      <c r="F958" s="1"/>
      <c r="G958" s="1"/>
      <c r="H958" s="1"/>
      <c r="I958" s="1"/>
      <c r="J958" s="1"/>
      <c r="N958" s="28"/>
      <c r="O958" s="28"/>
      <c r="P958" s="28"/>
      <c r="Q958" s="28"/>
      <c r="R958" s="28"/>
      <c r="S958" s="28"/>
      <c r="T958" s="28"/>
      <c r="U958" s="29"/>
      <c r="V958" s="29"/>
      <c r="W958" s="29"/>
      <c r="X958" s="29"/>
      <c r="Y958" s="29"/>
      <c r="Z958" s="29"/>
      <c r="AA958" s="29"/>
      <c r="AB958" s="29"/>
      <c r="AF958" s="6"/>
    </row>
    <row r="959" spans="1:32" ht="15.95" customHeight="1" x14ac:dyDescent="0.25">
      <c r="C959" s="1"/>
      <c r="D959" s="1"/>
      <c r="E959" s="1"/>
      <c r="F959" s="1"/>
      <c r="G959" s="1"/>
      <c r="H959" s="1"/>
      <c r="I959" s="1"/>
      <c r="J959" s="1"/>
      <c r="N959" s="28"/>
      <c r="O959" s="28"/>
      <c r="P959" s="28"/>
      <c r="Q959" s="28"/>
      <c r="R959" s="28"/>
      <c r="S959" s="28"/>
      <c r="T959" s="28"/>
      <c r="U959" s="29"/>
      <c r="V959" s="29"/>
      <c r="W959" s="29"/>
      <c r="X959" s="29"/>
      <c r="Y959" s="29"/>
      <c r="Z959" s="29"/>
      <c r="AA959" s="29"/>
      <c r="AB959" s="29"/>
      <c r="AF959" s="6"/>
    </row>
    <row r="960" spans="1:32" ht="15.95" customHeight="1" x14ac:dyDescent="0.25">
      <c r="C960" s="1"/>
      <c r="D960" s="1"/>
      <c r="E960" s="1"/>
      <c r="F960" s="1"/>
      <c r="G960" s="1"/>
      <c r="H960" s="1"/>
      <c r="I960" s="1"/>
      <c r="J960" s="1"/>
      <c r="N960" s="28"/>
      <c r="O960" s="28"/>
      <c r="P960" s="28"/>
      <c r="Q960" s="28"/>
      <c r="R960" s="28"/>
      <c r="S960" s="28"/>
      <c r="T960" s="28"/>
      <c r="U960" s="29"/>
      <c r="V960" s="29"/>
      <c r="W960" s="29"/>
      <c r="X960" s="29"/>
      <c r="Y960" s="29"/>
      <c r="Z960" s="29"/>
      <c r="AA960" s="29"/>
      <c r="AB960" s="29"/>
      <c r="AF960" s="6"/>
    </row>
    <row r="961" spans="3:32" ht="15.95" customHeight="1" x14ac:dyDescent="0.25">
      <c r="C961" s="1"/>
      <c r="D961" s="1"/>
      <c r="E961" s="1"/>
      <c r="F961" s="1"/>
      <c r="G961" s="1"/>
      <c r="H961" s="1"/>
      <c r="I961" s="1"/>
      <c r="J961" s="1"/>
      <c r="N961" s="28"/>
      <c r="O961" s="28"/>
      <c r="P961" s="28"/>
      <c r="Q961" s="28"/>
      <c r="R961" s="28"/>
      <c r="S961" s="28"/>
      <c r="T961" s="28"/>
      <c r="U961" s="29"/>
      <c r="V961" s="29"/>
      <c r="W961" s="29"/>
      <c r="X961" s="29"/>
      <c r="Y961" s="29"/>
      <c r="Z961" s="29"/>
      <c r="AA961" s="29"/>
      <c r="AB961" s="29"/>
      <c r="AF961" s="6"/>
    </row>
    <row r="962" spans="3:32" ht="15.95" customHeight="1" x14ac:dyDescent="0.25">
      <c r="C962" s="1"/>
      <c r="D962" s="1"/>
      <c r="E962" s="1"/>
      <c r="F962" s="1"/>
      <c r="G962" s="1"/>
      <c r="H962" s="1"/>
      <c r="I962" s="1"/>
      <c r="J962" s="1"/>
      <c r="N962" s="28"/>
      <c r="O962" s="28"/>
      <c r="P962" s="28"/>
      <c r="Q962" s="28"/>
      <c r="R962" s="28"/>
      <c r="S962" s="28"/>
      <c r="T962" s="28"/>
      <c r="U962" s="29"/>
      <c r="V962" s="29"/>
      <c r="W962" s="29"/>
      <c r="X962" s="29"/>
      <c r="Y962" s="29"/>
      <c r="Z962" s="29"/>
      <c r="AA962" s="29"/>
      <c r="AB962" s="29"/>
      <c r="AF962" s="6"/>
    </row>
    <row r="963" spans="3:32" ht="15.95" customHeight="1" x14ac:dyDescent="0.25">
      <c r="C963" s="1"/>
      <c r="D963" s="1"/>
      <c r="E963" s="1"/>
      <c r="F963" s="1"/>
      <c r="G963" s="1"/>
      <c r="H963" s="1"/>
      <c r="I963" s="1"/>
      <c r="J963" s="1"/>
      <c r="N963" s="28"/>
      <c r="O963" s="28"/>
      <c r="P963" s="28"/>
      <c r="Q963" s="28"/>
      <c r="R963" s="28"/>
      <c r="S963" s="28"/>
      <c r="T963" s="28"/>
      <c r="U963" s="29"/>
      <c r="V963" s="29"/>
      <c r="W963" s="29"/>
      <c r="X963" s="29"/>
      <c r="Y963" s="29"/>
      <c r="Z963" s="29"/>
      <c r="AA963" s="29"/>
      <c r="AB963" s="29"/>
      <c r="AF963" s="6"/>
    </row>
    <row r="964" spans="3:32" ht="15.95" customHeight="1" x14ac:dyDescent="0.25">
      <c r="C964" s="1"/>
      <c r="D964" s="1"/>
      <c r="E964" s="1"/>
      <c r="F964" s="1"/>
      <c r="G964" s="1"/>
      <c r="H964" s="1"/>
      <c r="I964" s="1"/>
      <c r="J964" s="1"/>
      <c r="N964" s="28"/>
      <c r="O964" s="28"/>
      <c r="P964" s="28"/>
      <c r="Q964" s="28"/>
      <c r="R964" s="28"/>
      <c r="S964" s="28"/>
      <c r="T964" s="28"/>
      <c r="U964" s="29"/>
      <c r="V964" s="29"/>
      <c r="W964" s="29"/>
      <c r="X964" s="29"/>
      <c r="Y964" s="29"/>
      <c r="Z964" s="29"/>
      <c r="AA964" s="29"/>
      <c r="AB964" s="29"/>
      <c r="AF964" s="6"/>
    </row>
    <row r="965" spans="3:32" ht="15.95" customHeight="1" x14ac:dyDescent="0.25">
      <c r="C965" s="1"/>
      <c r="D965" s="1"/>
      <c r="E965" s="1"/>
      <c r="F965" s="1"/>
      <c r="G965" s="1"/>
      <c r="H965" s="1"/>
      <c r="I965" s="1"/>
      <c r="J965" s="1"/>
      <c r="N965" s="28"/>
      <c r="O965" s="28"/>
      <c r="P965" s="28"/>
      <c r="Q965" s="28"/>
      <c r="R965" s="28"/>
      <c r="S965" s="28"/>
      <c r="T965" s="28"/>
      <c r="U965" s="29"/>
      <c r="V965" s="29"/>
      <c r="W965" s="29"/>
      <c r="X965" s="29"/>
      <c r="Y965" s="29"/>
      <c r="Z965" s="29"/>
      <c r="AA965" s="29"/>
      <c r="AB965" s="29"/>
      <c r="AF965" s="6"/>
    </row>
    <row r="966" spans="3:32" ht="15.95" customHeight="1" x14ac:dyDescent="0.25">
      <c r="C966" s="1"/>
      <c r="D966" s="1"/>
      <c r="E966" s="1"/>
      <c r="F966" s="1"/>
      <c r="G966" s="1"/>
      <c r="H966" s="1"/>
      <c r="I966" s="1"/>
      <c r="J966" s="1"/>
      <c r="N966" s="28"/>
      <c r="O966" s="28"/>
      <c r="P966" s="28"/>
      <c r="Q966" s="28"/>
      <c r="R966" s="28"/>
      <c r="S966" s="28"/>
      <c r="T966" s="28"/>
      <c r="U966" s="29"/>
      <c r="V966" s="29"/>
      <c r="W966" s="29"/>
      <c r="X966" s="29"/>
      <c r="Y966" s="29"/>
      <c r="Z966" s="29"/>
      <c r="AA966" s="29"/>
      <c r="AB966" s="29"/>
      <c r="AF966" s="6"/>
    </row>
    <row r="967" spans="3:32" ht="15.95" customHeight="1" x14ac:dyDescent="0.25">
      <c r="C967" s="1"/>
      <c r="D967" s="1"/>
      <c r="E967" s="1"/>
      <c r="F967" s="1"/>
      <c r="G967" s="1"/>
      <c r="H967" s="1"/>
      <c r="I967" s="1"/>
      <c r="J967" s="1"/>
      <c r="N967" s="28"/>
      <c r="O967" s="28"/>
      <c r="P967" s="28"/>
      <c r="Q967" s="28"/>
      <c r="R967" s="28"/>
      <c r="S967" s="28"/>
      <c r="T967" s="28"/>
      <c r="U967" s="29"/>
      <c r="V967" s="29"/>
      <c r="W967" s="29"/>
      <c r="X967" s="29"/>
      <c r="Y967" s="29"/>
      <c r="Z967" s="29"/>
      <c r="AA967" s="29"/>
      <c r="AB967" s="29"/>
      <c r="AF967" s="6"/>
    </row>
    <row r="968" spans="3:32" ht="15.95" customHeight="1" x14ac:dyDescent="0.25">
      <c r="C968" s="1"/>
      <c r="D968" s="1"/>
      <c r="E968" s="1"/>
      <c r="F968" s="1"/>
      <c r="G968" s="1"/>
      <c r="H968" s="1"/>
      <c r="I968" s="1"/>
      <c r="J968" s="1"/>
      <c r="N968" s="28"/>
      <c r="O968" s="28"/>
      <c r="P968" s="28"/>
      <c r="Q968" s="28"/>
      <c r="R968" s="28"/>
      <c r="S968" s="28"/>
      <c r="T968" s="28"/>
      <c r="U968" s="29"/>
      <c r="V968" s="29"/>
      <c r="W968" s="29"/>
      <c r="X968" s="29"/>
      <c r="Y968" s="29"/>
      <c r="Z968" s="29"/>
      <c r="AA968" s="29"/>
      <c r="AB968" s="29"/>
      <c r="AF968" s="6"/>
    </row>
    <row r="969" spans="3:32" ht="15.95" customHeight="1" x14ac:dyDescent="0.25">
      <c r="C969" s="1"/>
      <c r="D969" s="1"/>
      <c r="E969" s="1"/>
      <c r="F969" s="1"/>
      <c r="G969" s="1"/>
      <c r="H969" s="1"/>
      <c r="I969" s="1"/>
      <c r="J969" s="1"/>
      <c r="N969" s="28"/>
      <c r="O969" s="28"/>
      <c r="P969" s="28"/>
      <c r="Q969" s="28"/>
      <c r="R969" s="28"/>
      <c r="S969" s="28"/>
      <c r="T969" s="28"/>
      <c r="U969" s="29"/>
      <c r="V969" s="29"/>
      <c r="W969" s="29"/>
      <c r="X969" s="29"/>
      <c r="Y969" s="29"/>
      <c r="Z969" s="29"/>
      <c r="AA969" s="29"/>
      <c r="AB969" s="29"/>
      <c r="AF969" s="6"/>
    </row>
    <row r="970" spans="3:32" ht="15.95" customHeight="1" x14ac:dyDescent="0.25">
      <c r="C970" s="1"/>
      <c r="D970" s="1"/>
      <c r="E970" s="1"/>
      <c r="F970" s="1"/>
      <c r="G970" s="1"/>
      <c r="H970" s="1"/>
      <c r="I970" s="1"/>
      <c r="J970" s="1"/>
      <c r="N970" s="28"/>
      <c r="O970" s="28"/>
      <c r="P970" s="28"/>
      <c r="Q970" s="28"/>
      <c r="R970" s="28"/>
      <c r="S970" s="28"/>
      <c r="T970" s="28"/>
      <c r="U970" s="29"/>
      <c r="V970" s="29"/>
      <c r="W970" s="29"/>
      <c r="X970" s="29"/>
      <c r="Y970" s="29"/>
      <c r="Z970" s="29"/>
      <c r="AA970" s="29"/>
      <c r="AB970" s="29"/>
      <c r="AF970" s="6"/>
    </row>
    <row r="971" spans="3:32" ht="15.95" customHeight="1" x14ac:dyDescent="0.25">
      <c r="C971" s="1"/>
      <c r="D971" s="1"/>
      <c r="E971" s="1"/>
      <c r="F971" s="1"/>
      <c r="G971" s="1"/>
      <c r="H971" s="1"/>
      <c r="I971" s="1"/>
      <c r="J971" s="1"/>
      <c r="N971" s="28"/>
      <c r="O971" s="28"/>
      <c r="P971" s="28"/>
      <c r="Q971" s="28"/>
      <c r="R971" s="28"/>
      <c r="S971" s="28"/>
      <c r="T971" s="28"/>
      <c r="U971" s="29"/>
      <c r="V971" s="29"/>
      <c r="W971" s="29"/>
      <c r="X971" s="29"/>
      <c r="Y971" s="29"/>
      <c r="Z971" s="29"/>
      <c r="AA971" s="29"/>
      <c r="AB971" s="29"/>
      <c r="AF971" s="6"/>
    </row>
    <row r="972" spans="3:32" ht="15.95" customHeight="1" x14ac:dyDescent="0.25">
      <c r="C972" s="1"/>
      <c r="D972" s="1"/>
      <c r="E972" s="1"/>
      <c r="F972" s="1"/>
      <c r="G972" s="1"/>
      <c r="H972" s="1"/>
      <c r="I972" s="1"/>
      <c r="J972" s="1"/>
      <c r="N972" s="28"/>
      <c r="O972" s="28"/>
      <c r="P972" s="28"/>
      <c r="Q972" s="28"/>
      <c r="R972" s="28"/>
      <c r="S972" s="28"/>
      <c r="T972" s="28"/>
      <c r="U972" s="29"/>
      <c r="V972" s="29"/>
      <c r="W972" s="29"/>
      <c r="X972" s="29"/>
      <c r="Y972" s="29"/>
      <c r="Z972" s="29"/>
      <c r="AA972" s="29"/>
      <c r="AB972" s="29"/>
      <c r="AF972" s="6"/>
    </row>
    <row r="973" spans="3:32" ht="15.95" customHeight="1" x14ac:dyDescent="0.25">
      <c r="C973" s="1"/>
      <c r="D973" s="1"/>
      <c r="E973" s="1"/>
      <c r="F973" s="1"/>
      <c r="G973" s="1"/>
      <c r="H973" s="1"/>
      <c r="I973" s="1"/>
      <c r="J973" s="1"/>
      <c r="N973" s="28"/>
      <c r="O973" s="28"/>
      <c r="P973" s="28"/>
      <c r="Q973" s="28"/>
      <c r="R973" s="28"/>
      <c r="S973" s="28"/>
      <c r="T973" s="28"/>
      <c r="U973" s="29"/>
      <c r="V973" s="29"/>
      <c r="W973" s="29"/>
      <c r="X973" s="29"/>
      <c r="Y973" s="29"/>
      <c r="Z973" s="29"/>
      <c r="AA973" s="29"/>
      <c r="AB973" s="29"/>
      <c r="AF973" s="6"/>
    </row>
    <row r="974" spans="3:32" ht="15.95" customHeight="1" x14ac:dyDescent="0.25">
      <c r="C974" s="1"/>
      <c r="D974" s="1"/>
      <c r="E974" s="1"/>
      <c r="F974" s="1"/>
      <c r="G974" s="1"/>
      <c r="H974" s="1"/>
      <c r="I974" s="1"/>
      <c r="J974" s="1"/>
      <c r="N974" s="28"/>
      <c r="O974" s="28"/>
      <c r="P974" s="28"/>
      <c r="Q974" s="28"/>
      <c r="R974" s="28"/>
      <c r="S974" s="28"/>
      <c r="T974" s="28"/>
      <c r="U974" s="29"/>
      <c r="V974" s="29"/>
      <c r="W974" s="29"/>
      <c r="X974" s="29"/>
      <c r="Y974" s="29"/>
      <c r="Z974" s="29"/>
      <c r="AA974" s="29"/>
      <c r="AB974" s="29"/>
      <c r="AF974" s="6"/>
    </row>
    <row r="975" spans="3:32" ht="15.95" customHeight="1" x14ac:dyDescent="0.25">
      <c r="C975" s="1"/>
      <c r="D975" s="1"/>
      <c r="E975" s="1"/>
      <c r="F975" s="1"/>
      <c r="G975" s="1"/>
      <c r="H975" s="1"/>
      <c r="I975" s="1"/>
      <c r="J975" s="1"/>
      <c r="N975" s="28"/>
      <c r="O975" s="28"/>
      <c r="P975" s="28"/>
      <c r="Q975" s="28"/>
      <c r="R975" s="28"/>
      <c r="S975" s="28"/>
      <c r="T975" s="28"/>
      <c r="U975" s="29"/>
      <c r="V975" s="29"/>
      <c r="W975" s="29"/>
      <c r="X975" s="29"/>
      <c r="Y975" s="29"/>
      <c r="Z975" s="29"/>
      <c r="AA975" s="29"/>
      <c r="AB975" s="29"/>
      <c r="AF975" s="6"/>
    </row>
    <row r="976" spans="3:32" ht="15.95" customHeight="1" x14ac:dyDescent="0.25">
      <c r="C976" s="1"/>
      <c r="D976" s="1"/>
      <c r="E976" s="1"/>
      <c r="F976" s="1"/>
      <c r="G976" s="1"/>
      <c r="H976" s="1"/>
      <c r="I976" s="1"/>
      <c r="J976" s="1"/>
      <c r="N976" s="28"/>
      <c r="O976" s="28"/>
      <c r="P976" s="28"/>
      <c r="Q976" s="28"/>
      <c r="R976" s="28"/>
      <c r="S976" s="28"/>
      <c r="T976" s="28"/>
      <c r="U976" s="29"/>
      <c r="V976" s="29"/>
      <c r="W976" s="29"/>
      <c r="X976" s="29"/>
      <c r="Y976" s="29"/>
      <c r="Z976" s="29"/>
      <c r="AA976" s="29"/>
      <c r="AB976" s="29"/>
      <c r="AF976" s="6"/>
    </row>
    <row r="977" spans="3:32" ht="15.95" customHeight="1" x14ac:dyDescent="0.25">
      <c r="C977" s="1"/>
      <c r="D977" s="1"/>
      <c r="E977" s="1"/>
      <c r="F977" s="1"/>
      <c r="G977" s="1"/>
      <c r="H977" s="1"/>
      <c r="I977" s="1"/>
      <c r="J977" s="1"/>
      <c r="N977" s="28"/>
      <c r="O977" s="28"/>
      <c r="P977" s="28"/>
      <c r="Q977" s="28"/>
      <c r="R977" s="28"/>
      <c r="S977" s="28"/>
      <c r="T977" s="28"/>
      <c r="U977" s="29"/>
      <c r="V977" s="29"/>
      <c r="W977" s="29"/>
      <c r="X977" s="29"/>
      <c r="Y977" s="29"/>
      <c r="Z977" s="29"/>
      <c r="AA977" s="29"/>
      <c r="AB977" s="29"/>
      <c r="AF977" s="6"/>
    </row>
    <row r="978" spans="3:32" ht="15.95" customHeight="1" x14ac:dyDescent="0.25">
      <c r="C978" s="1"/>
      <c r="D978" s="1"/>
      <c r="E978" s="1"/>
      <c r="F978" s="1"/>
      <c r="G978" s="1"/>
      <c r="H978" s="1"/>
      <c r="I978" s="1"/>
      <c r="J978" s="1"/>
      <c r="N978" s="28"/>
      <c r="O978" s="28"/>
      <c r="P978" s="28"/>
      <c r="Q978" s="28"/>
      <c r="R978" s="28"/>
      <c r="S978" s="28"/>
      <c r="T978" s="28"/>
      <c r="U978" s="29"/>
      <c r="V978" s="29"/>
      <c r="W978" s="29"/>
      <c r="X978" s="29"/>
      <c r="Y978" s="29"/>
      <c r="Z978" s="29"/>
      <c r="AA978" s="29"/>
      <c r="AB978" s="29"/>
      <c r="AF978" s="6"/>
    </row>
    <row r="979" spans="3:32" ht="15.95" customHeight="1" x14ac:dyDescent="0.25">
      <c r="C979" s="1"/>
      <c r="D979" s="1"/>
      <c r="E979" s="1"/>
      <c r="F979" s="1"/>
      <c r="G979" s="1"/>
      <c r="H979" s="1"/>
      <c r="I979" s="1"/>
      <c r="J979" s="1"/>
      <c r="N979" s="28"/>
      <c r="O979" s="28"/>
      <c r="P979" s="28"/>
      <c r="Q979" s="28"/>
      <c r="R979" s="28"/>
      <c r="S979" s="28"/>
      <c r="T979" s="28"/>
      <c r="U979" s="29"/>
      <c r="V979" s="29"/>
      <c r="W979" s="29"/>
      <c r="X979" s="29"/>
      <c r="Y979" s="29"/>
      <c r="Z979" s="29"/>
      <c r="AA979" s="29"/>
      <c r="AB979" s="29"/>
      <c r="AF979" s="6"/>
    </row>
    <row r="980" spans="3:32" ht="15.95" customHeight="1" x14ac:dyDescent="0.25">
      <c r="C980" s="1"/>
      <c r="D980" s="1"/>
      <c r="E980" s="1"/>
      <c r="F980" s="1"/>
      <c r="G980" s="1"/>
      <c r="H980" s="1"/>
      <c r="I980" s="1"/>
      <c r="J980" s="1"/>
      <c r="N980" s="28"/>
      <c r="O980" s="28"/>
      <c r="P980" s="28"/>
      <c r="Q980" s="28"/>
      <c r="R980" s="28"/>
      <c r="S980" s="28"/>
      <c r="T980" s="28"/>
      <c r="U980" s="29"/>
      <c r="V980" s="29"/>
      <c r="W980" s="29"/>
      <c r="X980" s="29"/>
      <c r="Y980" s="29"/>
      <c r="Z980" s="29"/>
      <c r="AA980" s="29"/>
      <c r="AB980" s="29"/>
      <c r="AF980" s="6"/>
    </row>
    <row r="981" spans="3:32" ht="15.95" customHeight="1" x14ac:dyDescent="0.25">
      <c r="C981" s="1"/>
      <c r="D981" s="1"/>
      <c r="E981" s="1"/>
      <c r="F981" s="1"/>
      <c r="G981" s="1"/>
      <c r="H981" s="1"/>
      <c r="I981" s="1"/>
      <c r="J981" s="1"/>
      <c r="N981" s="28"/>
      <c r="O981" s="28"/>
      <c r="P981" s="28"/>
      <c r="Q981" s="28"/>
      <c r="R981" s="28"/>
      <c r="S981" s="28"/>
      <c r="T981" s="28"/>
      <c r="U981" s="29"/>
      <c r="V981" s="29"/>
      <c r="W981" s="29"/>
      <c r="X981" s="29"/>
      <c r="Y981" s="29"/>
      <c r="Z981" s="29"/>
      <c r="AA981" s="29"/>
      <c r="AB981" s="29"/>
      <c r="AF981" s="6"/>
    </row>
    <row r="982" spans="3:32" ht="15.95" customHeight="1" x14ac:dyDescent="0.25">
      <c r="C982" s="1"/>
      <c r="D982" s="1"/>
      <c r="E982" s="1"/>
      <c r="F982" s="1"/>
      <c r="G982" s="1"/>
      <c r="H982" s="1"/>
      <c r="I982" s="1"/>
      <c r="J982" s="1"/>
      <c r="N982" s="28"/>
      <c r="O982" s="28"/>
      <c r="P982" s="28"/>
      <c r="Q982" s="28"/>
      <c r="R982" s="28"/>
      <c r="S982" s="28"/>
      <c r="T982" s="28"/>
      <c r="U982" s="29"/>
      <c r="V982" s="29"/>
      <c r="W982" s="29"/>
      <c r="X982" s="29"/>
      <c r="Y982" s="29"/>
      <c r="Z982" s="29"/>
      <c r="AA982" s="29"/>
      <c r="AB982" s="29"/>
      <c r="AF982" s="6"/>
    </row>
    <row r="983" spans="3:32" ht="15.95" customHeight="1" x14ac:dyDescent="0.25">
      <c r="C983" s="1"/>
      <c r="D983" s="1"/>
      <c r="E983" s="1"/>
      <c r="F983" s="1"/>
      <c r="G983" s="1"/>
      <c r="H983" s="1"/>
      <c r="I983" s="1"/>
      <c r="J983" s="1"/>
      <c r="N983" s="28"/>
      <c r="O983" s="28"/>
      <c r="P983" s="28"/>
      <c r="Q983" s="28"/>
      <c r="R983" s="28"/>
      <c r="S983" s="28"/>
      <c r="T983" s="28"/>
      <c r="U983" s="29"/>
      <c r="V983" s="29"/>
      <c r="W983" s="29"/>
      <c r="X983" s="29"/>
      <c r="Y983" s="29"/>
      <c r="Z983" s="29"/>
      <c r="AA983" s="29"/>
      <c r="AB983" s="29"/>
      <c r="AF983" s="6"/>
    </row>
    <row r="984" spans="3:32" ht="15.95" customHeight="1" x14ac:dyDescent="0.25">
      <c r="C984" s="1"/>
      <c r="D984" s="1"/>
      <c r="E984" s="1"/>
      <c r="F984" s="1"/>
      <c r="G984" s="1"/>
      <c r="H984" s="1"/>
      <c r="I984" s="1"/>
      <c r="J984" s="1"/>
      <c r="N984" s="28"/>
      <c r="O984" s="28"/>
      <c r="P984" s="28"/>
      <c r="Q984" s="28"/>
      <c r="R984" s="28"/>
      <c r="S984" s="28"/>
      <c r="T984" s="28"/>
      <c r="U984" s="29"/>
      <c r="V984" s="29"/>
      <c r="W984" s="29"/>
      <c r="X984" s="29"/>
      <c r="Y984" s="29"/>
      <c r="Z984" s="29"/>
      <c r="AA984" s="29"/>
      <c r="AB984" s="29"/>
      <c r="AF984" s="6"/>
    </row>
    <row r="985" spans="3:32" ht="15.95" customHeight="1" x14ac:dyDescent="0.25">
      <c r="N985" s="28"/>
      <c r="O985" s="28"/>
      <c r="P985" s="28"/>
      <c r="Q985" s="28"/>
      <c r="R985" s="28"/>
      <c r="S985" s="28"/>
      <c r="T985" s="28"/>
      <c r="U985" s="29"/>
      <c r="V985" s="29"/>
      <c r="W985" s="29"/>
      <c r="X985" s="29"/>
      <c r="Y985" s="29"/>
      <c r="Z985" s="29"/>
      <c r="AA985" s="29"/>
      <c r="AB985" s="29"/>
      <c r="AF985" s="6"/>
    </row>
    <row r="986" spans="3:32" ht="15.95" customHeight="1" x14ac:dyDescent="0.25">
      <c r="N986" s="28"/>
      <c r="O986" s="28"/>
      <c r="P986" s="28"/>
      <c r="Q986" s="28"/>
      <c r="R986" s="28"/>
      <c r="S986" s="28"/>
      <c r="T986" s="28"/>
      <c r="U986" s="29"/>
      <c r="V986" s="29"/>
      <c r="W986" s="29"/>
      <c r="X986" s="29"/>
      <c r="Y986" s="29"/>
      <c r="Z986" s="29"/>
      <c r="AA986" s="29"/>
      <c r="AB986" s="29"/>
      <c r="AF986" s="6"/>
    </row>
    <row r="987" spans="3:32" ht="15.95" customHeight="1" x14ac:dyDescent="0.25">
      <c r="N987" s="28"/>
      <c r="O987" s="28"/>
      <c r="P987" s="28"/>
      <c r="Q987" s="28"/>
      <c r="R987" s="28"/>
      <c r="S987" s="28"/>
      <c r="T987" s="28"/>
      <c r="U987" s="29"/>
      <c r="V987" s="29"/>
      <c r="W987" s="29"/>
      <c r="X987" s="29"/>
      <c r="Y987" s="29"/>
      <c r="Z987" s="29"/>
      <c r="AA987" s="29"/>
      <c r="AB987" s="29"/>
      <c r="AF987" s="6"/>
    </row>
    <row r="988" spans="3:32" ht="15.95" customHeight="1" x14ac:dyDescent="0.25">
      <c r="N988" s="28"/>
      <c r="O988" s="28"/>
      <c r="P988" s="28"/>
      <c r="Q988" s="28"/>
      <c r="R988" s="28"/>
      <c r="S988" s="28"/>
      <c r="T988" s="28"/>
      <c r="U988" s="29"/>
      <c r="V988" s="29"/>
      <c r="W988" s="29"/>
      <c r="X988" s="29"/>
      <c r="Y988" s="29"/>
      <c r="Z988" s="29"/>
      <c r="AA988" s="29"/>
      <c r="AB988" s="29"/>
      <c r="AF988" s="6"/>
    </row>
    <row r="989" spans="3:32" ht="15.95" customHeight="1" x14ac:dyDescent="0.25">
      <c r="N989" s="28"/>
      <c r="O989" s="28"/>
      <c r="P989" s="28"/>
      <c r="Q989" s="28"/>
      <c r="R989" s="28"/>
      <c r="S989" s="28"/>
      <c r="T989" s="28"/>
      <c r="U989" s="29"/>
      <c r="V989" s="29"/>
      <c r="W989" s="29"/>
      <c r="X989" s="29"/>
      <c r="Y989" s="29"/>
      <c r="Z989" s="29"/>
      <c r="AA989" s="29"/>
      <c r="AB989" s="29"/>
      <c r="AF989" s="6"/>
    </row>
    <row r="990" spans="3:32" ht="15.95" customHeight="1" x14ac:dyDescent="0.25">
      <c r="N990" s="28"/>
      <c r="O990" s="28"/>
      <c r="P990" s="28"/>
      <c r="Q990" s="28"/>
      <c r="R990" s="28"/>
      <c r="S990" s="28"/>
      <c r="T990" s="28"/>
      <c r="U990" s="29"/>
      <c r="V990" s="29"/>
      <c r="W990" s="29"/>
      <c r="X990" s="29"/>
      <c r="Y990" s="29"/>
      <c r="Z990" s="29"/>
      <c r="AA990" s="29"/>
      <c r="AB990" s="29"/>
      <c r="AF990" s="6"/>
    </row>
    <row r="991" spans="3:32" ht="15.95" customHeight="1" x14ac:dyDescent="0.25">
      <c r="N991" s="28"/>
      <c r="O991" s="28"/>
      <c r="P991" s="28"/>
      <c r="Q991" s="28"/>
      <c r="R991" s="28"/>
      <c r="S991" s="28"/>
      <c r="T991" s="28"/>
      <c r="U991" s="29"/>
      <c r="V991" s="29"/>
      <c r="W991" s="29"/>
      <c r="X991" s="29"/>
      <c r="Y991" s="29"/>
      <c r="Z991" s="29"/>
      <c r="AA991" s="29"/>
      <c r="AB991" s="29"/>
      <c r="AF991" s="6"/>
    </row>
    <row r="992" spans="3:32" ht="15.95" customHeight="1" x14ac:dyDescent="0.25">
      <c r="N992" s="28"/>
      <c r="O992" s="28"/>
      <c r="P992" s="28"/>
      <c r="Q992" s="28"/>
      <c r="R992" s="28"/>
      <c r="S992" s="28"/>
      <c r="T992" s="28"/>
      <c r="U992" s="29"/>
      <c r="V992" s="29"/>
      <c r="W992" s="29"/>
      <c r="X992" s="29"/>
      <c r="Y992" s="29"/>
      <c r="Z992" s="29"/>
      <c r="AA992" s="29"/>
      <c r="AB992" s="29"/>
      <c r="AF992" s="6"/>
    </row>
    <row r="993" spans="14:32" ht="15.95" customHeight="1" x14ac:dyDescent="0.25">
      <c r="N993" s="28"/>
      <c r="O993" s="28"/>
      <c r="P993" s="28"/>
      <c r="Q993" s="28"/>
      <c r="R993" s="28"/>
      <c r="S993" s="28"/>
      <c r="T993" s="28"/>
      <c r="U993" s="29"/>
      <c r="V993" s="29"/>
      <c r="W993" s="29"/>
      <c r="X993" s="29"/>
      <c r="Y993" s="29"/>
      <c r="Z993" s="29"/>
      <c r="AA993" s="29"/>
      <c r="AB993" s="29"/>
      <c r="AF993" s="6"/>
    </row>
    <row r="994" spans="14:32" ht="15.95" customHeight="1" x14ac:dyDescent="0.25">
      <c r="N994" s="28"/>
      <c r="O994" s="28"/>
      <c r="P994" s="28"/>
      <c r="Q994" s="28"/>
      <c r="R994" s="28"/>
      <c r="S994" s="28"/>
      <c r="T994" s="28"/>
      <c r="U994" s="29"/>
      <c r="V994" s="29"/>
      <c r="W994" s="29"/>
      <c r="X994" s="29"/>
      <c r="Y994" s="29"/>
      <c r="Z994" s="29"/>
      <c r="AA994" s="29"/>
      <c r="AB994" s="29"/>
      <c r="AF994" s="6"/>
    </row>
    <row r="995" spans="14:32" ht="15.95" customHeight="1" x14ac:dyDescent="0.25">
      <c r="N995" s="28"/>
      <c r="O995" s="28"/>
      <c r="P995" s="28"/>
      <c r="Q995" s="28"/>
      <c r="R995" s="28"/>
      <c r="S995" s="28"/>
      <c r="T995" s="28"/>
      <c r="U995" s="29"/>
      <c r="V995" s="29"/>
      <c r="W995" s="29"/>
      <c r="X995" s="29"/>
      <c r="Y995" s="29"/>
      <c r="Z995" s="29"/>
      <c r="AA995" s="29"/>
      <c r="AB995" s="29"/>
      <c r="AF995" s="6"/>
    </row>
    <row r="996" spans="14:32" ht="15.95" customHeight="1" x14ac:dyDescent="0.25">
      <c r="N996" s="28"/>
      <c r="O996" s="28"/>
      <c r="P996" s="28"/>
      <c r="Q996" s="28"/>
      <c r="R996" s="28"/>
      <c r="S996" s="28"/>
      <c r="T996" s="28"/>
      <c r="U996" s="29"/>
      <c r="V996" s="29"/>
      <c r="W996" s="29"/>
      <c r="X996" s="29"/>
      <c r="Y996" s="29"/>
      <c r="Z996" s="29"/>
      <c r="AA996" s="29"/>
      <c r="AB996" s="29"/>
      <c r="AF996" s="6"/>
    </row>
    <row r="997" spans="14:32" ht="15.95" customHeight="1" x14ac:dyDescent="0.25">
      <c r="N997" s="28"/>
      <c r="O997" s="28"/>
      <c r="P997" s="28"/>
      <c r="Q997" s="28"/>
      <c r="R997" s="28"/>
      <c r="S997" s="28"/>
      <c r="T997" s="28"/>
      <c r="U997" s="29"/>
      <c r="V997" s="29"/>
      <c r="W997" s="29"/>
      <c r="X997" s="29"/>
      <c r="Y997" s="29"/>
      <c r="Z997" s="29"/>
      <c r="AA997" s="29"/>
      <c r="AB997" s="29"/>
      <c r="AF997" s="6"/>
    </row>
    <row r="998" spans="14:32" ht="15.95" customHeight="1" x14ac:dyDescent="0.25">
      <c r="N998" s="28"/>
      <c r="O998" s="28"/>
      <c r="P998" s="28"/>
      <c r="Q998" s="28"/>
      <c r="R998" s="28"/>
      <c r="S998" s="28"/>
      <c r="T998" s="28"/>
      <c r="U998" s="29"/>
      <c r="V998" s="29"/>
      <c r="W998" s="29"/>
      <c r="X998" s="29"/>
      <c r="Y998" s="29"/>
      <c r="Z998" s="29"/>
      <c r="AA998" s="29"/>
      <c r="AB998" s="29"/>
      <c r="AF998" s="6"/>
    </row>
    <row r="999" spans="14:32" ht="15.95" customHeight="1" x14ac:dyDescent="0.25">
      <c r="N999" s="28"/>
      <c r="O999" s="28"/>
      <c r="P999" s="28"/>
      <c r="Q999" s="28"/>
      <c r="R999" s="28"/>
      <c r="S999" s="28"/>
      <c r="T999" s="28"/>
      <c r="U999" s="29"/>
      <c r="V999" s="29"/>
      <c r="W999" s="29"/>
      <c r="X999" s="29"/>
      <c r="Y999" s="29"/>
      <c r="Z999" s="29"/>
      <c r="AA999" s="29"/>
      <c r="AB999" s="29"/>
      <c r="AF999" s="6"/>
    </row>
    <row r="1000" spans="14:32" ht="15.95" customHeight="1" x14ac:dyDescent="0.25">
      <c r="N1000" s="28"/>
      <c r="O1000" s="28"/>
      <c r="P1000" s="28"/>
      <c r="Q1000" s="28"/>
      <c r="R1000" s="28"/>
      <c r="S1000" s="28"/>
      <c r="T1000" s="28"/>
      <c r="U1000" s="29"/>
      <c r="V1000" s="29"/>
      <c r="W1000" s="29"/>
      <c r="X1000" s="29"/>
      <c r="Y1000" s="29"/>
      <c r="Z1000" s="29"/>
      <c r="AA1000" s="29"/>
      <c r="AB1000" s="29"/>
      <c r="AF1000" s="6"/>
    </row>
    <row r="1001" spans="14:32" ht="15.95" customHeight="1" x14ac:dyDescent="0.25">
      <c r="N1001" s="28"/>
      <c r="O1001" s="28"/>
      <c r="P1001" s="28"/>
      <c r="Q1001" s="28"/>
      <c r="R1001" s="28"/>
      <c r="S1001" s="28"/>
      <c r="T1001" s="28"/>
      <c r="U1001" s="29"/>
      <c r="V1001" s="29"/>
      <c r="W1001" s="29"/>
      <c r="X1001" s="29"/>
      <c r="Y1001" s="29"/>
      <c r="Z1001" s="29"/>
      <c r="AA1001" s="29"/>
      <c r="AB1001" s="29"/>
      <c r="AF1001" s="6"/>
    </row>
    <row r="1002" spans="14:32" ht="15.95" customHeight="1" x14ac:dyDescent="0.25">
      <c r="N1002" s="28"/>
      <c r="O1002" s="28"/>
      <c r="P1002" s="28"/>
      <c r="Q1002" s="28"/>
      <c r="R1002" s="28"/>
      <c r="S1002" s="28"/>
      <c r="T1002" s="28"/>
      <c r="U1002" s="29"/>
      <c r="V1002" s="29"/>
      <c r="W1002" s="29"/>
      <c r="X1002" s="29"/>
      <c r="Y1002" s="29"/>
      <c r="Z1002" s="29"/>
      <c r="AA1002" s="29"/>
      <c r="AB1002" s="29"/>
      <c r="AF1002" s="6"/>
    </row>
    <row r="1003" spans="14:32" ht="15.95" customHeight="1" x14ac:dyDescent="0.25">
      <c r="N1003" s="28"/>
      <c r="O1003" s="28"/>
      <c r="P1003" s="28"/>
      <c r="Q1003" s="28"/>
      <c r="R1003" s="28"/>
      <c r="S1003" s="28"/>
      <c r="T1003" s="28"/>
      <c r="U1003" s="29"/>
      <c r="V1003" s="29"/>
      <c r="W1003" s="29"/>
      <c r="X1003" s="29"/>
      <c r="Y1003" s="29"/>
      <c r="Z1003" s="29"/>
      <c r="AA1003" s="29"/>
      <c r="AB1003" s="29"/>
      <c r="AF1003" s="6"/>
    </row>
    <row r="1004" spans="14:32" ht="15.95" customHeight="1" x14ac:dyDescent="0.25">
      <c r="N1004" s="28"/>
      <c r="O1004" s="28"/>
      <c r="P1004" s="28"/>
      <c r="Q1004" s="28"/>
      <c r="R1004" s="28"/>
      <c r="S1004" s="28"/>
      <c r="T1004" s="28"/>
      <c r="U1004" s="29"/>
      <c r="V1004" s="29"/>
      <c r="W1004" s="29"/>
      <c r="X1004" s="29"/>
      <c r="Y1004" s="29"/>
      <c r="Z1004" s="29"/>
      <c r="AA1004" s="29"/>
      <c r="AB1004" s="29"/>
      <c r="AF1004" s="6"/>
    </row>
    <row r="1005" spans="14:32" ht="15.95" customHeight="1" x14ac:dyDescent="0.25">
      <c r="N1005" s="28"/>
      <c r="O1005" s="28"/>
      <c r="P1005" s="28"/>
      <c r="Q1005" s="28"/>
      <c r="R1005" s="28"/>
      <c r="S1005" s="28"/>
      <c r="T1005" s="28"/>
      <c r="U1005" s="29"/>
      <c r="V1005" s="29"/>
      <c r="W1005" s="29"/>
      <c r="X1005" s="29"/>
      <c r="Y1005" s="29"/>
      <c r="Z1005" s="29"/>
      <c r="AA1005" s="29"/>
      <c r="AB1005" s="29"/>
      <c r="AF1005" s="6"/>
    </row>
    <row r="1006" spans="14:32" ht="15.95" customHeight="1" x14ac:dyDescent="0.25">
      <c r="N1006" s="28"/>
      <c r="O1006" s="28"/>
      <c r="P1006" s="28"/>
      <c r="Q1006" s="28"/>
      <c r="R1006" s="28"/>
      <c r="S1006" s="28"/>
      <c r="T1006" s="28"/>
      <c r="U1006" s="29"/>
      <c r="V1006" s="29"/>
      <c r="W1006" s="29"/>
      <c r="X1006" s="29"/>
      <c r="Y1006" s="29"/>
      <c r="Z1006" s="29"/>
      <c r="AA1006" s="29"/>
      <c r="AB1006" s="29"/>
      <c r="AF1006" s="6"/>
    </row>
    <row r="1007" spans="14:32" ht="15.95" customHeight="1" x14ac:dyDescent="0.25">
      <c r="N1007" s="28"/>
      <c r="O1007" s="28"/>
      <c r="P1007" s="28"/>
      <c r="Q1007" s="28"/>
      <c r="R1007" s="28"/>
      <c r="S1007" s="28"/>
      <c r="T1007" s="28"/>
      <c r="U1007" s="29"/>
      <c r="V1007" s="29"/>
      <c r="W1007" s="29"/>
      <c r="X1007" s="29"/>
      <c r="Y1007" s="29"/>
      <c r="Z1007" s="29"/>
      <c r="AA1007" s="29"/>
      <c r="AB1007" s="29"/>
      <c r="AF1007" s="6"/>
    </row>
    <row r="1008" spans="14:32" ht="15.95" customHeight="1" x14ac:dyDescent="0.25">
      <c r="N1008" s="28"/>
      <c r="O1008" s="28"/>
      <c r="P1008" s="28"/>
      <c r="Q1008" s="28"/>
      <c r="R1008" s="28"/>
      <c r="S1008" s="28"/>
      <c r="T1008" s="28"/>
      <c r="U1008" s="29"/>
      <c r="V1008" s="29"/>
      <c r="W1008" s="29"/>
      <c r="X1008" s="29"/>
      <c r="Y1008" s="29"/>
      <c r="Z1008" s="29"/>
      <c r="AA1008" s="29"/>
      <c r="AB1008" s="29"/>
      <c r="AF1008" s="6"/>
    </row>
    <row r="1009" spans="14:32" ht="15.95" customHeight="1" x14ac:dyDescent="0.25">
      <c r="N1009" s="28"/>
      <c r="O1009" s="28"/>
      <c r="P1009" s="28"/>
      <c r="Q1009" s="28"/>
      <c r="R1009" s="28"/>
      <c r="S1009" s="28"/>
      <c r="T1009" s="28"/>
      <c r="U1009" s="29"/>
      <c r="V1009" s="29"/>
      <c r="W1009" s="29"/>
      <c r="X1009" s="29"/>
      <c r="Y1009" s="29"/>
      <c r="Z1009" s="29"/>
      <c r="AA1009" s="29"/>
      <c r="AB1009" s="29"/>
      <c r="AF1009" s="6"/>
    </row>
    <row r="1010" spans="14:32" ht="15.95" customHeight="1" x14ac:dyDescent="0.25">
      <c r="N1010" s="28"/>
      <c r="O1010" s="28"/>
      <c r="P1010" s="28"/>
      <c r="Q1010" s="28"/>
      <c r="R1010" s="28"/>
      <c r="S1010" s="28"/>
      <c r="T1010" s="28"/>
      <c r="U1010" s="29"/>
      <c r="V1010" s="29"/>
      <c r="W1010" s="29"/>
      <c r="X1010" s="29"/>
      <c r="Y1010" s="29"/>
      <c r="Z1010" s="29"/>
      <c r="AA1010" s="29"/>
      <c r="AB1010" s="29"/>
      <c r="AF1010" s="6"/>
    </row>
    <row r="1011" spans="14:32" ht="15.95" customHeight="1" x14ac:dyDescent="0.25">
      <c r="N1011" s="28"/>
      <c r="O1011" s="28"/>
      <c r="P1011" s="28"/>
      <c r="Q1011" s="28"/>
      <c r="R1011" s="28"/>
      <c r="S1011" s="28"/>
      <c r="T1011" s="28"/>
      <c r="U1011" s="29"/>
      <c r="V1011" s="29"/>
      <c r="W1011" s="29"/>
      <c r="X1011" s="29"/>
      <c r="Y1011" s="29"/>
      <c r="Z1011" s="29"/>
      <c r="AA1011" s="29"/>
      <c r="AB1011" s="29"/>
      <c r="AF1011" s="6"/>
    </row>
    <row r="1012" spans="14:32" ht="15.95" customHeight="1" x14ac:dyDescent="0.25">
      <c r="N1012" s="28"/>
      <c r="O1012" s="28"/>
      <c r="P1012" s="28"/>
      <c r="Q1012" s="28"/>
      <c r="R1012" s="28"/>
      <c r="S1012" s="28"/>
      <c r="T1012" s="28"/>
      <c r="U1012" s="29"/>
      <c r="V1012" s="29"/>
      <c r="W1012" s="29"/>
      <c r="X1012" s="29"/>
      <c r="Y1012" s="29"/>
      <c r="Z1012" s="29"/>
      <c r="AA1012" s="29"/>
      <c r="AB1012" s="29"/>
      <c r="AF1012" s="6"/>
    </row>
    <row r="1013" spans="14:32" ht="15.95" customHeight="1" x14ac:dyDescent="0.25">
      <c r="N1013" s="28"/>
      <c r="O1013" s="28"/>
      <c r="P1013" s="28"/>
      <c r="Q1013" s="28"/>
      <c r="R1013" s="28"/>
      <c r="S1013" s="28"/>
      <c r="T1013" s="28"/>
      <c r="U1013" s="29"/>
      <c r="V1013" s="29"/>
      <c r="W1013" s="29"/>
      <c r="X1013" s="29"/>
      <c r="Y1013" s="29"/>
      <c r="Z1013" s="29"/>
      <c r="AA1013" s="29"/>
      <c r="AB1013" s="29"/>
      <c r="AF1013" s="6"/>
    </row>
    <row r="1014" spans="14:32" ht="15.95" customHeight="1" x14ac:dyDescent="0.25">
      <c r="N1014" s="28"/>
      <c r="O1014" s="28"/>
      <c r="P1014" s="28"/>
      <c r="Q1014" s="28"/>
      <c r="R1014" s="28"/>
      <c r="S1014" s="28"/>
      <c r="T1014" s="28"/>
      <c r="U1014" s="29"/>
      <c r="V1014" s="29"/>
      <c r="W1014" s="29"/>
      <c r="X1014" s="29"/>
      <c r="Y1014" s="29"/>
      <c r="Z1014" s="29"/>
      <c r="AA1014" s="29"/>
      <c r="AB1014" s="29"/>
      <c r="AF1014" s="6"/>
    </row>
    <row r="1015" spans="14:32" ht="15.95" customHeight="1" x14ac:dyDescent="0.25">
      <c r="N1015" s="28"/>
      <c r="O1015" s="28"/>
      <c r="P1015" s="28"/>
      <c r="Q1015" s="28"/>
      <c r="R1015" s="28"/>
      <c r="S1015" s="28"/>
      <c r="T1015" s="28"/>
      <c r="U1015" s="29"/>
      <c r="V1015" s="29"/>
      <c r="W1015" s="29"/>
      <c r="X1015" s="29"/>
      <c r="Y1015" s="29"/>
      <c r="Z1015" s="29"/>
      <c r="AA1015" s="29"/>
      <c r="AB1015" s="29"/>
      <c r="AF1015" s="6"/>
    </row>
    <row r="1016" spans="14:32" ht="15.95" customHeight="1" x14ac:dyDescent="0.25">
      <c r="N1016" s="28"/>
      <c r="O1016" s="28"/>
      <c r="P1016" s="28"/>
      <c r="Q1016" s="28"/>
      <c r="R1016" s="28"/>
      <c r="S1016" s="28"/>
      <c r="T1016" s="28"/>
      <c r="U1016" s="29"/>
      <c r="V1016" s="29"/>
      <c r="W1016" s="29"/>
      <c r="X1016" s="29"/>
      <c r="Y1016" s="29"/>
      <c r="Z1016" s="29"/>
      <c r="AA1016" s="29"/>
      <c r="AB1016" s="29"/>
      <c r="AF1016" s="6"/>
    </row>
    <row r="1017" spans="14:32" ht="15.95" customHeight="1" x14ac:dyDescent="0.25">
      <c r="N1017" s="28"/>
      <c r="O1017" s="28"/>
      <c r="P1017" s="28"/>
      <c r="Q1017" s="28"/>
      <c r="R1017" s="28"/>
      <c r="S1017" s="28"/>
      <c r="T1017" s="28"/>
      <c r="U1017" s="29"/>
      <c r="V1017" s="29"/>
      <c r="W1017" s="29"/>
      <c r="X1017" s="29"/>
      <c r="Y1017" s="29"/>
      <c r="Z1017" s="29"/>
      <c r="AA1017" s="29"/>
      <c r="AB1017" s="29"/>
      <c r="AF1017" s="6"/>
    </row>
    <row r="1018" spans="14:32" ht="15.95" customHeight="1" x14ac:dyDescent="0.25">
      <c r="N1018" s="28"/>
      <c r="O1018" s="28"/>
      <c r="P1018" s="28"/>
      <c r="Q1018" s="28"/>
      <c r="R1018" s="28"/>
      <c r="S1018" s="28"/>
      <c r="T1018" s="28"/>
      <c r="U1018" s="29"/>
      <c r="V1018" s="29"/>
      <c r="W1018" s="29"/>
      <c r="X1018" s="29"/>
      <c r="Y1018" s="29"/>
      <c r="Z1018" s="29"/>
      <c r="AA1018" s="29"/>
      <c r="AB1018" s="29"/>
      <c r="AF1018" s="6"/>
    </row>
    <row r="1019" spans="14:32" ht="15.95" customHeight="1" x14ac:dyDescent="0.25">
      <c r="N1019" s="28"/>
      <c r="O1019" s="28"/>
      <c r="P1019" s="28"/>
      <c r="Q1019" s="28"/>
      <c r="R1019" s="28"/>
      <c r="S1019" s="28"/>
      <c r="T1019" s="28"/>
      <c r="U1019" s="29"/>
      <c r="V1019" s="29"/>
      <c r="W1019" s="29"/>
      <c r="X1019" s="29"/>
      <c r="Y1019" s="29"/>
      <c r="Z1019" s="29"/>
      <c r="AA1019" s="29"/>
      <c r="AB1019" s="29"/>
      <c r="AF1019" s="6"/>
    </row>
    <row r="1020" spans="14:32" ht="15.95" customHeight="1" x14ac:dyDescent="0.25">
      <c r="N1020" s="28"/>
      <c r="O1020" s="28"/>
      <c r="P1020" s="28"/>
      <c r="Q1020" s="28"/>
      <c r="R1020" s="28"/>
      <c r="S1020" s="28"/>
      <c r="T1020" s="28"/>
      <c r="U1020" s="29"/>
      <c r="V1020" s="29"/>
      <c r="W1020" s="29"/>
      <c r="X1020" s="29"/>
      <c r="Y1020" s="29"/>
      <c r="Z1020" s="29"/>
      <c r="AA1020" s="29"/>
      <c r="AB1020" s="29"/>
      <c r="AF1020" s="6"/>
    </row>
    <row r="1021" spans="14:32" ht="15.95" customHeight="1" x14ac:dyDescent="0.25">
      <c r="N1021" s="28"/>
      <c r="O1021" s="28"/>
      <c r="P1021" s="28"/>
      <c r="Q1021" s="28"/>
      <c r="R1021" s="28"/>
      <c r="S1021" s="28"/>
      <c r="T1021" s="28"/>
      <c r="U1021" s="29"/>
      <c r="V1021" s="29"/>
      <c r="W1021" s="29"/>
      <c r="X1021" s="29"/>
      <c r="Y1021" s="29"/>
      <c r="Z1021" s="29"/>
      <c r="AA1021" s="29"/>
      <c r="AB1021" s="29"/>
      <c r="AF1021" s="6"/>
    </row>
    <row r="1022" spans="14:32" ht="15.95" customHeight="1" x14ac:dyDescent="0.25">
      <c r="N1022" s="28"/>
      <c r="O1022" s="28"/>
      <c r="P1022" s="28"/>
      <c r="Q1022" s="28"/>
      <c r="R1022" s="28"/>
      <c r="S1022" s="28"/>
      <c r="T1022" s="28"/>
      <c r="U1022" s="29"/>
      <c r="V1022" s="29"/>
      <c r="W1022" s="29"/>
      <c r="X1022" s="29"/>
      <c r="Y1022" s="29"/>
      <c r="Z1022" s="29"/>
      <c r="AA1022" s="29"/>
      <c r="AB1022" s="29"/>
      <c r="AF1022" s="6"/>
    </row>
    <row r="1023" spans="14:32" ht="15.95" customHeight="1" x14ac:dyDescent="0.25">
      <c r="N1023" s="28"/>
      <c r="O1023" s="28"/>
      <c r="P1023" s="28"/>
      <c r="Q1023" s="28"/>
      <c r="R1023" s="28"/>
      <c r="S1023" s="28"/>
      <c r="T1023" s="28"/>
      <c r="U1023" s="29"/>
      <c r="V1023" s="29"/>
      <c r="W1023" s="29"/>
      <c r="X1023" s="29"/>
      <c r="Y1023" s="29"/>
      <c r="Z1023" s="29"/>
      <c r="AA1023" s="29"/>
      <c r="AB1023" s="29"/>
      <c r="AF1023" s="6"/>
    </row>
    <row r="1024" spans="14:32" ht="15.95" customHeight="1" x14ac:dyDescent="0.25">
      <c r="N1024" s="28"/>
      <c r="O1024" s="28"/>
      <c r="P1024" s="28"/>
      <c r="Q1024" s="28"/>
      <c r="R1024" s="28"/>
      <c r="S1024" s="28"/>
      <c r="T1024" s="28"/>
      <c r="U1024" s="29"/>
      <c r="V1024" s="29"/>
      <c r="W1024" s="29"/>
      <c r="X1024" s="29"/>
      <c r="Y1024" s="29"/>
      <c r="Z1024" s="29"/>
      <c r="AA1024" s="29"/>
      <c r="AB1024" s="29"/>
      <c r="AF1024" s="6"/>
    </row>
    <row r="1025" spans="14:32" ht="15.95" customHeight="1" x14ac:dyDescent="0.25">
      <c r="N1025" s="28"/>
      <c r="O1025" s="28"/>
      <c r="P1025" s="28"/>
      <c r="Q1025" s="28"/>
      <c r="R1025" s="28"/>
      <c r="S1025" s="28"/>
      <c r="T1025" s="28"/>
      <c r="U1025" s="29"/>
      <c r="V1025" s="29"/>
      <c r="W1025" s="29"/>
      <c r="X1025" s="29"/>
      <c r="Y1025" s="29"/>
      <c r="Z1025" s="29"/>
      <c r="AA1025" s="29"/>
      <c r="AB1025" s="29"/>
      <c r="AF1025" s="6"/>
    </row>
    <row r="1026" spans="14:32" ht="15.95" customHeight="1" x14ac:dyDescent="0.25">
      <c r="N1026" s="28"/>
      <c r="O1026" s="28"/>
      <c r="P1026" s="28"/>
      <c r="Q1026" s="28"/>
      <c r="R1026" s="28"/>
      <c r="S1026" s="28"/>
      <c r="T1026" s="28"/>
      <c r="U1026" s="29"/>
      <c r="V1026" s="29"/>
      <c r="W1026" s="29"/>
      <c r="X1026" s="29"/>
      <c r="Y1026" s="29"/>
      <c r="Z1026" s="29"/>
      <c r="AA1026" s="29"/>
      <c r="AB1026" s="29"/>
      <c r="AF1026" s="6"/>
    </row>
    <row r="1027" spans="14:32" ht="15.95" customHeight="1" x14ac:dyDescent="0.25">
      <c r="N1027" s="28"/>
      <c r="O1027" s="28"/>
      <c r="P1027" s="28"/>
      <c r="Q1027" s="28"/>
      <c r="R1027" s="28"/>
      <c r="S1027" s="28"/>
      <c r="T1027" s="28"/>
      <c r="U1027" s="29"/>
      <c r="V1027" s="29"/>
      <c r="W1027" s="29"/>
      <c r="X1027" s="29"/>
      <c r="Y1027" s="29"/>
      <c r="Z1027" s="29"/>
      <c r="AA1027" s="29"/>
      <c r="AB1027" s="29"/>
      <c r="AF1027" s="6"/>
    </row>
    <row r="1028" spans="14:32" ht="15.95" customHeight="1" x14ac:dyDescent="0.25">
      <c r="N1028" s="28"/>
      <c r="O1028" s="28"/>
      <c r="P1028" s="28"/>
      <c r="Q1028" s="28"/>
      <c r="R1028" s="28"/>
      <c r="S1028" s="28"/>
      <c r="T1028" s="28"/>
      <c r="U1028" s="29"/>
      <c r="V1028" s="29"/>
      <c r="W1028" s="29"/>
      <c r="X1028" s="29"/>
      <c r="Y1028" s="29"/>
      <c r="Z1028" s="29"/>
      <c r="AA1028" s="29"/>
      <c r="AB1028" s="29"/>
      <c r="AF1028" s="6"/>
    </row>
    <row r="1029" spans="14:32" ht="15.95" customHeight="1" x14ac:dyDescent="0.25">
      <c r="N1029" s="28"/>
      <c r="O1029" s="28"/>
      <c r="P1029" s="28"/>
      <c r="Q1029" s="28"/>
      <c r="R1029" s="28"/>
      <c r="S1029" s="28"/>
      <c r="T1029" s="28"/>
      <c r="U1029" s="29"/>
      <c r="V1029" s="29"/>
      <c r="W1029" s="29"/>
      <c r="X1029" s="29"/>
      <c r="Y1029" s="29"/>
      <c r="Z1029" s="29"/>
      <c r="AA1029" s="29"/>
      <c r="AB1029" s="29"/>
      <c r="AF1029" s="6"/>
    </row>
    <row r="1030" spans="14:32" ht="15.95" customHeight="1" x14ac:dyDescent="0.25">
      <c r="N1030" s="28"/>
      <c r="O1030" s="28"/>
      <c r="P1030" s="28"/>
      <c r="Q1030" s="28"/>
      <c r="R1030" s="28"/>
      <c r="S1030" s="28"/>
      <c r="T1030" s="28"/>
      <c r="U1030" s="29"/>
      <c r="V1030" s="29"/>
      <c r="W1030" s="29"/>
      <c r="X1030" s="29"/>
      <c r="Y1030" s="29"/>
      <c r="Z1030" s="29"/>
      <c r="AA1030" s="29"/>
      <c r="AB1030" s="29"/>
      <c r="AF1030" s="6"/>
    </row>
    <row r="1031" spans="14:32" ht="15.95" customHeight="1" x14ac:dyDescent="0.25">
      <c r="N1031" s="28"/>
      <c r="O1031" s="28"/>
      <c r="P1031" s="28"/>
      <c r="Q1031" s="28"/>
      <c r="R1031" s="28"/>
      <c r="S1031" s="28"/>
      <c r="T1031" s="28"/>
      <c r="U1031" s="29"/>
      <c r="V1031" s="29"/>
      <c r="W1031" s="29"/>
      <c r="X1031" s="29"/>
      <c r="Y1031" s="29"/>
      <c r="Z1031" s="29"/>
      <c r="AA1031" s="29"/>
      <c r="AB1031" s="29"/>
      <c r="AF1031" s="6"/>
    </row>
    <row r="1032" spans="14:32" ht="15.95" customHeight="1" x14ac:dyDescent="0.25">
      <c r="N1032" s="28"/>
      <c r="O1032" s="28"/>
      <c r="P1032" s="28"/>
      <c r="Q1032" s="28"/>
      <c r="R1032" s="28"/>
      <c r="S1032" s="28"/>
      <c r="T1032" s="28"/>
      <c r="U1032" s="29"/>
      <c r="V1032" s="29"/>
      <c r="W1032" s="29"/>
      <c r="X1032" s="29"/>
      <c r="Y1032" s="29"/>
      <c r="Z1032" s="29"/>
      <c r="AA1032" s="29"/>
      <c r="AB1032" s="29"/>
      <c r="AF1032" s="6"/>
    </row>
    <row r="1033" spans="14:32" ht="15.95" customHeight="1" x14ac:dyDescent="0.25">
      <c r="N1033" s="28"/>
      <c r="O1033" s="28"/>
      <c r="P1033" s="28"/>
      <c r="Q1033" s="28"/>
      <c r="R1033" s="28"/>
      <c r="S1033" s="28"/>
      <c r="T1033" s="28"/>
      <c r="U1033" s="29"/>
      <c r="V1033" s="29"/>
      <c r="W1033" s="29"/>
      <c r="X1033" s="29"/>
      <c r="Y1033" s="29"/>
      <c r="Z1033" s="29"/>
      <c r="AA1033" s="29"/>
      <c r="AB1033" s="29"/>
      <c r="AF1033" s="6"/>
    </row>
    <row r="1034" spans="14:32" ht="15.95" customHeight="1" x14ac:dyDescent="0.25">
      <c r="N1034" s="28"/>
      <c r="O1034" s="28"/>
      <c r="P1034" s="28"/>
      <c r="Q1034" s="28"/>
      <c r="R1034" s="28"/>
      <c r="S1034" s="28"/>
      <c r="T1034" s="28"/>
      <c r="U1034" s="29"/>
      <c r="V1034" s="29"/>
      <c r="W1034" s="29"/>
      <c r="X1034" s="29"/>
      <c r="Y1034" s="29"/>
      <c r="Z1034" s="29"/>
      <c r="AA1034" s="29"/>
      <c r="AB1034" s="29"/>
      <c r="AF1034" s="6"/>
    </row>
    <row r="1035" spans="14:32" ht="15.95" customHeight="1" x14ac:dyDescent="0.25">
      <c r="N1035" s="28"/>
      <c r="O1035" s="28"/>
      <c r="P1035" s="28"/>
      <c r="Q1035" s="28"/>
      <c r="R1035" s="28"/>
      <c r="S1035" s="28"/>
      <c r="T1035" s="28"/>
      <c r="U1035" s="29"/>
      <c r="V1035" s="29"/>
      <c r="W1035" s="29"/>
      <c r="X1035" s="29"/>
      <c r="Y1035" s="29"/>
      <c r="Z1035" s="29"/>
      <c r="AA1035" s="29"/>
      <c r="AB1035" s="29"/>
      <c r="AF1035" s="6"/>
    </row>
    <row r="1036" spans="14:32" ht="15.95" customHeight="1" x14ac:dyDescent="0.25">
      <c r="N1036" s="28"/>
      <c r="O1036" s="28"/>
      <c r="P1036" s="28"/>
      <c r="Q1036" s="28"/>
      <c r="R1036" s="28"/>
      <c r="S1036" s="28"/>
      <c r="T1036" s="28"/>
      <c r="U1036" s="29"/>
      <c r="V1036" s="29"/>
      <c r="W1036" s="29"/>
      <c r="X1036" s="29"/>
      <c r="Y1036" s="29"/>
      <c r="Z1036" s="29"/>
      <c r="AA1036" s="29"/>
      <c r="AB1036" s="29"/>
      <c r="AF1036" s="6"/>
    </row>
    <row r="1037" spans="14:32" ht="15.95" customHeight="1" x14ac:dyDescent="0.25">
      <c r="N1037" s="28"/>
      <c r="O1037" s="28"/>
      <c r="P1037" s="28"/>
      <c r="Q1037" s="28"/>
      <c r="R1037" s="28"/>
      <c r="S1037" s="28"/>
      <c r="T1037" s="28"/>
      <c r="U1037" s="29"/>
      <c r="V1037" s="29"/>
      <c r="W1037" s="29"/>
      <c r="X1037" s="29"/>
      <c r="Y1037" s="29"/>
      <c r="Z1037" s="29"/>
      <c r="AA1037" s="29"/>
      <c r="AB1037" s="29"/>
      <c r="AF1037" s="6"/>
    </row>
    <row r="1038" spans="14:32" ht="15.95" customHeight="1" x14ac:dyDescent="0.25">
      <c r="N1038" s="28"/>
      <c r="O1038" s="28"/>
      <c r="P1038" s="28"/>
      <c r="Q1038" s="28"/>
      <c r="R1038" s="28"/>
      <c r="S1038" s="28"/>
      <c r="T1038" s="28"/>
      <c r="U1038" s="29"/>
      <c r="V1038" s="29"/>
      <c r="W1038" s="29"/>
      <c r="X1038" s="29"/>
      <c r="Y1038" s="29"/>
      <c r="Z1038" s="29"/>
      <c r="AA1038" s="29"/>
      <c r="AB1038" s="29"/>
      <c r="AF1038" s="6"/>
    </row>
    <row r="1039" spans="14:32" ht="15.95" customHeight="1" x14ac:dyDescent="0.25">
      <c r="N1039" s="28"/>
      <c r="O1039" s="28"/>
      <c r="P1039" s="28"/>
      <c r="Q1039" s="28"/>
      <c r="R1039" s="28"/>
      <c r="S1039" s="28"/>
      <c r="T1039" s="28"/>
      <c r="U1039" s="29"/>
      <c r="V1039" s="29"/>
      <c r="W1039" s="29"/>
      <c r="X1039" s="29"/>
      <c r="Y1039" s="29"/>
      <c r="Z1039" s="29"/>
      <c r="AA1039" s="29"/>
      <c r="AB1039" s="29"/>
      <c r="AF1039" s="6"/>
    </row>
    <row r="1040" spans="14:32" ht="15.95" customHeight="1" x14ac:dyDescent="0.25">
      <c r="N1040" s="28"/>
      <c r="O1040" s="28"/>
      <c r="P1040" s="28"/>
      <c r="Q1040" s="28"/>
      <c r="R1040" s="28"/>
      <c r="S1040" s="28"/>
      <c r="T1040" s="28"/>
      <c r="U1040" s="29"/>
      <c r="V1040" s="29"/>
      <c r="W1040" s="29"/>
      <c r="X1040" s="29"/>
      <c r="Y1040" s="29"/>
      <c r="Z1040" s="29"/>
      <c r="AA1040" s="29"/>
      <c r="AB1040" s="29"/>
      <c r="AF1040" s="6"/>
    </row>
    <row r="1041" spans="14:32" ht="15.95" customHeight="1" x14ac:dyDescent="0.25">
      <c r="N1041" s="28"/>
      <c r="O1041" s="28"/>
      <c r="P1041" s="28"/>
      <c r="Q1041" s="28"/>
      <c r="R1041" s="28"/>
      <c r="S1041" s="28"/>
      <c r="T1041" s="28"/>
      <c r="U1041" s="29"/>
      <c r="V1041" s="29"/>
      <c r="W1041" s="29"/>
      <c r="X1041" s="29"/>
      <c r="Y1041" s="29"/>
      <c r="Z1041" s="29"/>
      <c r="AA1041" s="29"/>
      <c r="AB1041" s="29"/>
      <c r="AF1041" s="6"/>
    </row>
    <row r="1042" spans="14:32" ht="15.95" customHeight="1" x14ac:dyDescent="0.25">
      <c r="N1042" s="28"/>
      <c r="O1042" s="28"/>
      <c r="P1042" s="28"/>
      <c r="Q1042" s="28"/>
      <c r="R1042" s="28"/>
      <c r="S1042" s="28"/>
      <c r="T1042" s="28"/>
      <c r="U1042" s="29"/>
      <c r="V1042" s="29"/>
      <c r="W1042" s="29"/>
      <c r="X1042" s="29"/>
      <c r="Y1042" s="29"/>
      <c r="Z1042" s="29"/>
      <c r="AA1042" s="29"/>
      <c r="AB1042" s="29"/>
      <c r="AF1042" s="6"/>
    </row>
    <row r="1043" spans="14:32" ht="15.95" customHeight="1" x14ac:dyDescent="0.25">
      <c r="N1043" s="28"/>
      <c r="O1043" s="28"/>
      <c r="P1043" s="28"/>
      <c r="Q1043" s="28"/>
      <c r="R1043" s="28"/>
      <c r="S1043" s="28"/>
      <c r="T1043" s="28"/>
      <c r="U1043" s="29"/>
      <c r="V1043" s="29"/>
      <c r="W1043" s="29"/>
      <c r="X1043" s="29"/>
      <c r="Y1043" s="29"/>
      <c r="Z1043" s="29"/>
      <c r="AA1043" s="29"/>
      <c r="AB1043" s="29"/>
      <c r="AF1043" s="6"/>
    </row>
    <row r="1044" spans="14:32" ht="15.95" customHeight="1" x14ac:dyDescent="0.25">
      <c r="N1044" s="28"/>
      <c r="O1044" s="28"/>
      <c r="P1044" s="28"/>
      <c r="Q1044" s="28"/>
      <c r="R1044" s="28"/>
      <c r="S1044" s="28"/>
      <c r="T1044" s="28"/>
      <c r="U1044" s="29"/>
      <c r="V1044" s="29"/>
      <c r="W1044" s="29"/>
      <c r="X1044" s="29"/>
      <c r="Y1044" s="29"/>
      <c r="Z1044" s="29"/>
      <c r="AA1044" s="29"/>
      <c r="AB1044" s="29"/>
      <c r="AF1044" s="6"/>
    </row>
    <row r="1045" spans="14:32" ht="15.95" customHeight="1" x14ac:dyDescent="0.25">
      <c r="N1045" s="28"/>
      <c r="O1045" s="28"/>
      <c r="P1045" s="28"/>
      <c r="Q1045" s="28"/>
      <c r="R1045" s="28"/>
      <c r="S1045" s="28"/>
      <c r="T1045" s="28"/>
      <c r="U1045" s="29"/>
      <c r="V1045" s="29"/>
      <c r="W1045" s="29"/>
      <c r="X1045" s="29"/>
      <c r="Y1045" s="29"/>
      <c r="Z1045" s="29"/>
      <c r="AA1045" s="29"/>
      <c r="AB1045" s="29"/>
      <c r="AF1045" s="6"/>
    </row>
    <row r="1046" spans="14:32" ht="15.95" customHeight="1" x14ac:dyDescent="0.25">
      <c r="N1046" s="28"/>
      <c r="O1046" s="28"/>
      <c r="P1046" s="28"/>
      <c r="Q1046" s="28"/>
      <c r="R1046" s="28"/>
      <c r="S1046" s="28"/>
      <c r="T1046" s="28"/>
      <c r="U1046" s="29"/>
      <c r="V1046" s="29"/>
      <c r="W1046" s="29"/>
      <c r="X1046" s="29"/>
      <c r="Y1046" s="29"/>
      <c r="Z1046" s="29"/>
      <c r="AA1046" s="29"/>
      <c r="AB1046" s="29"/>
      <c r="AF1046" s="6"/>
    </row>
    <row r="1047" spans="14:32" ht="15.95" customHeight="1" x14ac:dyDescent="0.25">
      <c r="N1047" s="28"/>
      <c r="O1047" s="28"/>
      <c r="P1047" s="28"/>
      <c r="Q1047" s="28"/>
      <c r="R1047" s="28"/>
      <c r="S1047" s="28"/>
      <c r="T1047" s="28"/>
      <c r="U1047" s="29"/>
      <c r="V1047" s="29"/>
      <c r="W1047" s="29"/>
      <c r="X1047" s="29"/>
      <c r="Y1047" s="29"/>
      <c r="Z1047" s="29"/>
      <c r="AA1047" s="29"/>
      <c r="AB1047" s="29"/>
      <c r="AF1047" s="6"/>
    </row>
    <row r="1048" spans="14:32" ht="15.95" customHeight="1" x14ac:dyDescent="0.25">
      <c r="N1048" s="28"/>
      <c r="O1048" s="28"/>
      <c r="P1048" s="28"/>
      <c r="Q1048" s="28"/>
      <c r="R1048" s="28"/>
      <c r="S1048" s="28"/>
      <c r="T1048" s="28"/>
      <c r="U1048" s="29"/>
      <c r="V1048" s="29"/>
      <c r="W1048" s="29"/>
      <c r="X1048" s="29"/>
      <c r="Y1048" s="29"/>
      <c r="Z1048" s="29"/>
      <c r="AA1048" s="29"/>
      <c r="AB1048" s="29"/>
      <c r="AF1048" s="6"/>
    </row>
    <row r="1049" spans="14:32" ht="15.95" customHeight="1" x14ac:dyDescent="0.25">
      <c r="N1049" s="28"/>
      <c r="O1049" s="28"/>
      <c r="P1049" s="28"/>
      <c r="Q1049" s="28"/>
      <c r="R1049" s="28"/>
      <c r="S1049" s="28"/>
      <c r="T1049" s="28"/>
      <c r="U1049" s="29"/>
      <c r="V1049" s="29"/>
      <c r="W1049" s="29"/>
      <c r="X1049" s="29"/>
      <c r="Y1049" s="29"/>
      <c r="Z1049" s="29"/>
      <c r="AA1049" s="29"/>
      <c r="AB1049" s="29"/>
      <c r="AF1049" s="6"/>
    </row>
    <row r="1050" spans="14:32" ht="15.95" customHeight="1" x14ac:dyDescent="0.25">
      <c r="N1050" s="28"/>
      <c r="O1050" s="28"/>
      <c r="P1050" s="28"/>
      <c r="Q1050" s="28"/>
      <c r="R1050" s="28"/>
      <c r="S1050" s="28"/>
      <c r="T1050" s="28"/>
      <c r="U1050" s="29"/>
      <c r="V1050" s="29"/>
      <c r="W1050" s="29"/>
      <c r="X1050" s="29"/>
      <c r="Y1050" s="29"/>
      <c r="Z1050" s="29"/>
      <c r="AA1050" s="29"/>
      <c r="AB1050" s="29"/>
      <c r="AF1050" s="6"/>
    </row>
    <row r="1051" spans="14:32" ht="15.95" customHeight="1" x14ac:dyDescent="0.25">
      <c r="N1051" s="28"/>
      <c r="O1051" s="28"/>
      <c r="P1051" s="28"/>
      <c r="Q1051" s="28"/>
      <c r="R1051" s="28"/>
      <c r="S1051" s="28"/>
      <c r="T1051" s="28"/>
      <c r="U1051" s="29"/>
      <c r="V1051" s="29"/>
      <c r="W1051" s="29"/>
      <c r="X1051" s="29"/>
      <c r="Y1051" s="29"/>
      <c r="Z1051" s="29"/>
      <c r="AA1051" s="29"/>
      <c r="AB1051" s="29"/>
      <c r="AF1051" s="6"/>
    </row>
    <row r="1052" spans="14:32" ht="15.95" customHeight="1" x14ac:dyDescent="0.25">
      <c r="T1052" s="5"/>
      <c r="AF1052" s="6"/>
    </row>
    <row r="1053" spans="14:32" ht="15.95" customHeight="1" x14ac:dyDescent="0.25">
      <c r="T1053" s="5"/>
      <c r="AF1053" s="6"/>
    </row>
    <row r="1054" spans="14:32" ht="15.95" customHeight="1" x14ac:dyDescent="0.25">
      <c r="T1054" s="5"/>
      <c r="AF1054" s="6"/>
    </row>
    <row r="1055" spans="14:32" ht="15.95" customHeight="1" x14ac:dyDescent="0.25">
      <c r="T1055" s="5"/>
      <c r="AF1055" s="6"/>
    </row>
    <row r="1056" spans="14:32" ht="15.95" customHeight="1" x14ac:dyDescent="0.25">
      <c r="T1056" s="5"/>
      <c r="AF1056" s="6"/>
    </row>
    <row r="1057" spans="20:32" ht="15.95" customHeight="1" x14ac:dyDescent="0.25">
      <c r="T1057" s="5"/>
      <c r="AF1057" s="6"/>
    </row>
    <row r="1058" spans="20:32" ht="15.95" customHeight="1" x14ac:dyDescent="0.25">
      <c r="T1058" s="5"/>
      <c r="AF1058" s="6"/>
    </row>
    <row r="1059" spans="20:32" ht="15.95" customHeight="1" x14ac:dyDescent="0.25">
      <c r="T1059" s="5"/>
      <c r="AF1059" s="6"/>
    </row>
    <row r="1060" spans="20:32" ht="15.95" customHeight="1" x14ac:dyDescent="0.25">
      <c r="T1060" s="5"/>
      <c r="AF1060" s="6"/>
    </row>
    <row r="1061" spans="20:32" ht="15.95" customHeight="1" x14ac:dyDescent="0.25">
      <c r="T1061" s="5"/>
      <c r="AF1061" s="6"/>
    </row>
    <row r="1062" spans="20:32" ht="15.95" customHeight="1" x14ac:dyDescent="0.25">
      <c r="T1062" s="5"/>
      <c r="AF1062" s="6"/>
    </row>
    <row r="1063" spans="20:32" ht="15.95" customHeight="1" x14ac:dyDescent="0.25">
      <c r="T1063" s="5"/>
      <c r="AF1063" s="6"/>
    </row>
    <row r="1064" spans="20:32" ht="15.95" customHeight="1" x14ac:dyDescent="0.25">
      <c r="T1064" s="5"/>
      <c r="AF1064" s="6"/>
    </row>
    <row r="1065" spans="20:32" ht="15.95" customHeight="1" x14ac:dyDescent="0.25">
      <c r="T1065" s="5"/>
      <c r="AF1065" s="6"/>
    </row>
    <row r="1066" spans="20:32" ht="15.95" customHeight="1" x14ac:dyDescent="0.25">
      <c r="T1066" s="5"/>
      <c r="AF1066" s="6"/>
    </row>
    <row r="1067" spans="20:32" ht="15.95" customHeight="1" x14ac:dyDescent="0.25">
      <c r="T1067" s="5"/>
      <c r="AF1067" s="6"/>
    </row>
    <row r="1068" spans="20:32" ht="15.95" customHeight="1" x14ac:dyDescent="0.25">
      <c r="T1068" s="5"/>
      <c r="AF1068" s="6"/>
    </row>
    <row r="1069" spans="20:32" ht="15.95" customHeight="1" x14ac:dyDescent="0.25">
      <c r="T1069" s="5"/>
      <c r="AF1069" s="6"/>
    </row>
    <row r="1070" spans="20:32" ht="15.95" customHeight="1" x14ac:dyDescent="0.25">
      <c r="T1070" s="5"/>
      <c r="AF1070" s="6"/>
    </row>
    <row r="1071" spans="20:32" ht="15.95" customHeight="1" x14ac:dyDescent="0.25">
      <c r="T1071" s="5"/>
      <c r="AF1071" s="6"/>
    </row>
    <row r="1072" spans="20:32" ht="15.95" customHeight="1" x14ac:dyDescent="0.25">
      <c r="T1072" s="5"/>
      <c r="AF1072" s="6"/>
    </row>
    <row r="1073" spans="20:32" ht="15.95" customHeight="1" x14ac:dyDescent="0.25">
      <c r="T1073" s="5"/>
      <c r="AF1073" s="6"/>
    </row>
    <row r="1074" spans="20:32" ht="15.95" customHeight="1" x14ac:dyDescent="0.25">
      <c r="T1074" s="5"/>
      <c r="AF1074" s="6"/>
    </row>
    <row r="1075" spans="20:32" ht="15.95" customHeight="1" x14ac:dyDescent="0.25">
      <c r="T1075" s="5"/>
      <c r="AF1075" s="6"/>
    </row>
    <row r="1076" spans="20:32" ht="15.95" customHeight="1" x14ac:dyDescent="0.25">
      <c r="T1076" s="5"/>
      <c r="AF1076" s="6"/>
    </row>
    <row r="1077" spans="20:32" ht="15.95" customHeight="1" x14ac:dyDescent="0.25">
      <c r="T1077" s="5"/>
      <c r="AF1077" s="6"/>
    </row>
    <row r="1078" spans="20:32" ht="15.95" customHeight="1" x14ac:dyDescent="0.25">
      <c r="T1078" s="5"/>
      <c r="AF1078" s="6"/>
    </row>
    <row r="1079" spans="20:32" ht="15.95" customHeight="1" x14ac:dyDescent="0.25">
      <c r="T1079" s="5"/>
      <c r="AF1079" s="6"/>
    </row>
    <row r="1080" spans="20:32" ht="15.95" customHeight="1" x14ac:dyDescent="0.25">
      <c r="T1080" s="5"/>
      <c r="AF1080" s="6"/>
    </row>
    <row r="1081" spans="20:32" ht="15.95" customHeight="1" x14ac:dyDescent="0.25">
      <c r="T1081" s="5"/>
      <c r="AF1081" s="6"/>
    </row>
    <row r="1082" spans="20:32" ht="15.95" customHeight="1" x14ac:dyDescent="0.25">
      <c r="T1082" s="5"/>
      <c r="AF1082" s="6"/>
    </row>
    <row r="1083" spans="20:32" ht="15.95" customHeight="1" x14ac:dyDescent="0.25">
      <c r="T1083" s="5"/>
      <c r="AF1083" s="6"/>
    </row>
    <row r="1084" spans="20:32" ht="15.95" customHeight="1" x14ac:dyDescent="0.25">
      <c r="T1084" s="5"/>
      <c r="AF1084" s="6"/>
    </row>
    <row r="1085" spans="20:32" ht="15.95" customHeight="1" x14ac:dyDescent="0.25">
      <c r="T1085" s="5"/>
      <c r="AF1085" s="6"/>
    </row>
    <row r="1086" spans="20:32" ht="15.95" customHeight="1" x14ac:dyDescent="0.25">
      <c r="T1086" s="5"/>
      <c r="AF1086" s="6"/>
    </row>
    <row r="1087" spans="20:32" ht="15.95" customHeight="1" x14ac:dyDescent="0.25">
      <c r="T1087" s="5"/>
      <c r="AF1087" s="6"/>
    </row>
    <row r="1088" spans="20:32" ht="15.95" customHeight="1" x14ac:dyDescent="0.25">
      <c r="T1088" s="5"/>
      <c r="AF1088" s="6"/>
    </row>
    <row r="1089" spans="20:32" ht="15.95" customHeight="1" x14ac:dyDescent="0.25">
      <c r="T1089" s="5"/>
      <c r="AF1089" s="6"/>
    </row>
    <row r="1090" spans="20:32" ht="15.95" customHeight="1" x14ac:dyDescent="0.25">
      <c r="T1090" s="5"/>
      <c r="AF1090" s="6"/>
    </row>
    <row r="1091" spans="20:32" ht="15.95" customHeight="1" x14ac:dyDescent="0.25">
      <c r="T1091" s="5"/>
      <c r="AF1091" s="6"/>
    </row>
    <row r="1092" spans="20:32" ht="15.95" customHeight="1" x14ac:dyDescent="0.25">
      <c r="T1092" s="5"/>
      <c r="AF1092" s="6"/>
    </row>
    <row r="1093" spans="20:32" ht="15.95" customHeight="1" x14ac:dyDescent="0.25">
      <c r="T1093" s="5"/>
      <c r="AF1093" s="6"/>
    </row>
    <row r="1094" spans="20:32" ht="15.95" customHeight="1" x14ac:dyDescent="0.25">
      <c r="T1094" s="5"/>
      <c r="AF1094" s="6"/>
    </row>
    <row r="1095" spans="20:32" ht="15.95" customHeight="1" x14ac:dyDescent="0.25">
      <c r="T1095" s="5"/>
      <c r="AF1095" s="6"/>
    </row>
    <row r="1096" spans="20:32" ht="15.95" customHeight="1" x14ac:dyDescent="0.25">
      <c r="T1096" s="5"/>
      <c r="AF1096" s="6"/>
    </row>
    <row r="1097" spans="20:32" ht="15.95" customHeight="1" x14ac:dyDescent="0.25">
      <c r="T1097" s="5"/>
      <c r="AF1097" s="6"/>
    </row>
    <row r="1098" spans="20:32" ht="15.95" customHeight="1" x14ac:dyDescent="0.25">
      <c r="T1098" s="5"/>
      <c r="AF1098" s="6"/>
    </row>
    <row r="1099" spans="20:32" ht="15.95" customHeight="1" x14ac:dyDescent="0.25">
      <c r="T1099" s="5"/>
      <c r="AF1099" s="6"/>
    </row>
    <row r="1100" spans="20:32" ht="15.95" customHeight="1" x14ac:dyDescent="0.25">
      <c r="T1100" s="5"/>
      <c r="AF1100" s="6"/>
    </row>
    <row r="1101" spans="20:32" ht="15.95" customHeight="1" x14ac:dyDescent="0.25">
      <c r="T1101" s="5"/>
      <c r="AF1101" s="6"/>
    </row>
    <row r="1102" spans="20:32" ht="15.95" customHeight="1" x14ac:dyDescent="0.25">
      <c r="T1102" s="5"/>
      <c r="AF1102" s="6"/>
    </row>
    <row r="1103" spans="20:32" ht="15.95" customHeight="1" x14ac:dyDescent="0.25">
      <c r="T1103" s="5"/>
      <c r="AF1103" s="6"/>
    </row>
    <row r="1104" spans="20:32" ht="15.95" customHeight="1" x14ac:dyDescent="0.25">
      <c r="T1104" s="5"/>
      <c r="AF1104" s="6"/>
    </row>
    <row r="1105" spans="20:32" ht="15.95" customHeight="1" x14ac:dyDescent="0.25">
      <c r="T1105" s="5"/>
      <c r="AF1105" s="6"/>
    </row>
    <row r="1106" spans="20:32" ht="15.95" customHeight="1" x14ac:dyDescent="0.25">
      <c r="T1106" s="5"/>
      <c r="AF1106" s="6"/>
    </row>
    <row r="1107" spans="20:32" ht="15.95" customHeight="1" x14ac:dyDescent="0.25">
      <c r="T1107" s="5"/>
      <c r="AF1107" s="6"/>
    </row>
    <row r="1108" spans="20:32" ht="15.95" customHeight="1" x14ac:dyDescent="0.25">
      <c r="T1108" s="5"/>
      <c r="AF1108" s="6"/>
    </row>
    <row r="1109" spans="20:32" ht="15.95" customHeight="1" x14ac:dyDescent="0.25">
      <c r="T1109" s="5"/>
      <c r="AF1109" s="6"/>
    </row>
    <row r="1110" spans="20:32" ht="15.95" customHeight="1" x14ac:dyDescent="0.25">
      <c r="T1110" s="5"/>
      <c r="AF1110" s="6"/>
    </row>
    <row r="1111" spans="20:32" ht="15.95" customHeight="1" x14ac:dyDescent="0.25">
      <c r="T1111" s="5"/>
      <c r="AF1111" s="6"/>
    </row>
    <row r="1112" spans="20:32" ht="15.95" customHeight="1" x14ac:dyDescent="0.25">
      <c r="T1112" s="5"/>
      <c r="AF1112" s="6"/>
    </row>
    <row r="1113" spans="20:32" ht="15.95" customHeight="1" x14ac:dyDescent="0.25">
      <c r="T1113" s="5"/>
      <c r="AF1113" s="6"/>
    </row>
    <row r="1114" spans="20:32" ht="15.95" customHeight="1" x14ac:dyDescent="0.25">
      <c r="T1114" s="5"/>
      <c r="AF1114" s="6"/>
    </row>
    <row r="1115" spans="20:32" ht="15.95" customHeight="1" x14ac:dyDescent="0.25">
      <c r="T1115" s="5"/>
      <c r="AF1115" s="6"/>
    </row>
    <row r="1116" spans="20:32" ht="15.95" customHeight="1" x14ac:dyDescent="0.25">
      <c r="T1116" s="5"/>
      <c r="AF1116" s="6"/>
    </row>
    <row r="1117" spans="20:32" ht="15.95" customHeight="1" x14ac:dyDescent="0.25">
      <c r="T1117" s="5"/>
      <c r="AF1117" s="6"/>
    </row>
    <row r="1118" spans="20:32" ht="15.95" customHeight="1" x14ac:dyDescent="0.25">
      <c r="T1118" s="5"/>
      <c r="AF1118" s="6"/>
    </row>
    <row r="1119" spans="20:32" ht="15.95" customHeight="1" x14ac:dyDescent="0.25">
      <c r="T1119" s="5"/>
      <c r="AF1119" s="6"/>
    </row>
    <row r="1120" spans="20:32" ht="15.95" customHeight="1" x14ac:dyDescent="0.25">
      <c r="T1120" s="5"/>
      <c r="AF1120" s="6"/>
    </row>
    <row r="1121" spans="20:32" ht="15.95" customHeight="1" x14ac:dyDescent="0.25">
      <c r="T1121" s="5"/>
      <c r="AF1121" s="6"/>
    </row>
    <row r="1122" spans="20:32" ht="15.95" customHeight="1" x14ac:dyDescent="0.25">
      <c r="T1122" s="5"/>
      <c r="AF1122" s="6"/>
    </row>
    <row r="1123" spans="20:32" ht="15.95" customHeight="1" x14ac:dyDescent="0.25">
      <c r="T1123" s="5"/>
      <c r="AF1123" s="6"/>
    </row>
    <row r="1124" spans="20:32" ht="15.95" customHeight="1" x14ac:dyDescent="0.25">
      <c r="T1124" s="5"/>
      <c r="AF1124" s="6"/>
    </row>
    <row r="1125" spans="20:32" ht="15.95" customHeight="1" x14ac:dyDescent="0.25">
      <c r="T1125" s="5"/>
      <c r="AF1125" s="6"/>
    </row>
    <row r="1126" spans="20:32" ht="15.95" customHeight="1" x14ac:dyDescent="0.25">
      <c r="T1126" s="5"/>
      <c r="AF1126" s="6"/>
    </row>
    <row r="1127" spans="20:32" ht="15.95" customHeight="1" x14ac:dyDescent="0.25">
      <c r="T1127" s="5"/>
      <c r="AF1127" s="6"/>
    </row>
    <row r="1128" spans="20:32" ht="15.95" customHeight="1" x14ac:dyDescent="0.25">
      <c r="T1128" s="5"/>
      <c r="AF1128" s="6"/>
    </row>
    <row r="1129" spans="20:32" ht="15.95" customHeight="1" x14ac:dyDescent="0.25">
      <c r="T1129" s="5"/>
      <c r="AF1129" s="6"/>
    </row>
    <row r="1130" spans="20:32" ht="15.95" customHeight="1" x14ac:dyDescent="0.25">
      <c r="T1130" s="5"/>
      <c r="AF1130" s="6"/>
    </row>
    <row r="1131" spans="20:32" ht="15.95" customHeight="1" x14ac:dyDescent="0.25">
      <c r="T1131" s="5"/>
      <c r="AF1131" s="6"/>
    </row>
    <row r="1132" spans="20:32" ht="15.95" customHeight="1" x14ac:dyDescent="0.25">
      <c r="T1132" s="5"/>
      <c r="AF1132" s="6"/>
    </row>
    <row r="1133" spans="20:32" ht="15.95" customHeight="1" x14ac:dyDescent="0.25">
      <c r="T1133" s="5"/>
      <c r="AF1133" s="6"/>
    </row>
    <row r="1134" spans="20:32" ht="15.95" customHeight="1" x14ac:dyDescent="0.25">
      <c r="T1134" s="5"/>
      <c r="AF1134" s="6"/>
    </row>
    <row r="1135" spans="20:32" ht="15.95" customHeight="1" x14ac:dyDescent="0.25">
      <c r="T1135" s="5"/>
      <c r="AF1135" s="6"/>
    </row>
    <row r="1136" spans="20:32" ht="15.95" customHeight="1" x14ac:dyDescent="0.25">
      <c r="T1136" s="5"/>
      <c r="AF1136" s="6"/>
    </row>
    <row r="1137" spans="20:32" ht="15.95" customHeight="1" x14ac:dyDescent="0.25">
      <c r="T1137" s="5"/>
      <c r="AF1137" s="6"/>
    </row>
    <row r="1138" spans="20:32" ht="15.95" customHeight="1" x14ac:dyDescent="0.25">
      <c r="T1138" s="5"/>
      <c r="AF1138" s="6"/>
    </row>
    <row r="1139" spans="20:32" ht="15.95" customHeight="1" x14ac:dyDescent="0.25">
      <c r="T1139" s="5"/>
      <c r="AF1139" s="6"/>
    </row>
    <row r="1140" spans="20:32" ht="15.95" customHeight="1" x14ac:dyDescent="0.25">
      <c r="T1140" s="5"/>
      <c r="AF1140" s="6"/>
    </row>
    <row r="1141" spans="20:32" ht="15.95" customHeight="1" x14ac:dyDescent="0.25">
      <c r="T1141" s="5"/>
      <c r="AF1141" s="6"/>
    </row>
    <row r="1142" spans="20:32" ht="15.95" customHeight="1" x14ac:dyDescent="0.25">
      <c r="T1142" s="5"/>
      <c r="AF1142" s="6"/>
    </row>
    <row r="1143" spans="20:32" ht="15.95" customHeight="1" x14ac:dyDescent="0.25">
      <c r="T1143" s="5"/>
      <c r="AF1143" s="6"/>
    </row>
    <row r="1144" spans="20:32" ht="15.95" customHeight="1" x14ac:dyDescent="0.25">
      <c r="T1144" s="5"/>
      <c r="AF1144" s="6"/>
    </row>
    <row r="1145" spans="20:32" ht="15.95" customHeight="1" x14ac:dyDescent="0.25">
      <c r="T1145" s="5"/>
      <c r="AF1145" s="6"/>
    </row>
    <row r="1146" spans="20:32" ht="15.95" customHeight="1" x14ac:dyDescent="0.25">
      <c r="T1146" s="5"/>
      <c r="AF1146" s="6"/>
    </row>
    <row r="1147" spans="20:32" ht="15.95" customHeight="1" x14ac:dyDescent="0.25">
      <c r="T1147" s="5"/>
      <c r="AF1147" s="6"/>
    </row>
    <row r="1148" spans="20:32" ht="15.95" customHeight="1" x14ac:dyDescent="0.25">
      <c r="T1148" s="5"/>
      <c r="AF1148" s="6"/>
    </row>
    <row r="1149" spans="20:32" ht="15.95" customHeight="1" x14ac:dyDescent="0.25">
      <c r="T1149" s="5"/>
      <c r="AF1149" s="6"/>
    </row>
    <row r="1150" spans="20:32" ht="15.95" customHeight="1" x14ac:dyDescent="0.25">
      <c r="T1150" s="5"/>
      <c r="AF1150" s="6"/>
    </row>
    <row r="1151" spans="20:32" ht="15.95" customHeight="1" x14ac:dyDescent="0.25">
      <c r="T1151" s="5"/>
      <c r="AF1151" s="6"/>
    </row>
    <row r="1152" spans="20:32" ht="15.95" customHeight="1" x14ac:dyDescent="0.25">
      <c r="T1152" s="5"/>
      <c r="AF1152" s="6"/>
    </row>
    <row r="1153" spans="20:32" ht="15.95" customHeight="1" x14ac:dyDescent="0.25">
      <c r="T1153" s="5"/>
      <c r="AF1153" s="6"/>
    </row>
    <row r="1154" spans="20:32" ht="15.95" customHeight="1" x14ac:dyDescent="0.25">
      <c r="T1154" s="5"/>
      <c r="AF1154" s="6"/>
    </row>
    <row r="1155" spans="20:32" ht="15.95" customHeight="1" x14ac:dyDescent="0.25">
      <c r="T1155" s="5"/>
      <c r="AF1155" s="6"/>
    </row>
    <row r="1156" spans="20:32" ht="15.95" customHeight="1" x14ac:dyDescent="0.25">
      <c r="T1156" s="5"/>
      <c r="AF1156" s="6"/>
    </row>
    <row r="1157" spans="20:32" ht="15.95" customHeight="1" x14ac:dyDescent="0.25">
      <c r="T1157" s="5"/>
      <c r="AF1157" s="6"/>
    </row>
    <row r="1158" spans="20:32" ht="15.95" customHeight="1" x14ac:dyDescent="0.25">
      <c r="T1158" s="5"/>
      <c r="AF1158" s="6"/>
    </row>
    <row r="1159" spans="20:32" ht="15.95" customHeight="1" x14ac:dyDescent="0.25">
      <c r="T1159" s="5"/>
      <c r="AF1159" s="6"/>
    </row>
    <row r="1160" spans="20:32" ht="15.95" customHeight="1" x14ac:dyDescent="0.25">
      <c r="T1160" s="5"/>
      <c r="AF1160" s="6"/>
    </row>
    <row r="1161" spans="20:32" ht="15.95" customHeight="1" x14ac:dyDescent="0.25">
      <c r="T1161" s="5"/>
      <c r="AF1161" s="6"/>
    </row>
    <row r="1162" spans="20:32" ht="15.95" customHeight="1" x14ac:dyDescent="0.25">
      <c r="T1162" s="5"/>
      <c r="AF1162" s="6"/>
    </row>
    <row r="1163" spans="20:32" ht="15.95" customHeight="1" x14ac:dyDescent="0.25">
      <c r="T1163" s="5"/>
      <c r="AF1163" s="6"/>
    </row>
    <row r="1164" spans="20:32" ht="15.95" customHeight="1" x14ac:dyDescent="0.25">
      <c r="T1164" s="5"/>
      <c r="AF1164" s="6"/>
    </row>
    <row r="1165" spans="20:32" ht="15.95" customHeight="1" x14ac:dyDescent="0.25">
      <c r="T1165" s="5"/>
      <c r="AF1165" s="6"/>
    </row>
    <row r="1166" spans="20:32" ht="15.95" customHeight="1" x14ac:dyDescent="0.25">
      <c r="T1166" s="5"/>
      <c r="AF1166" s="6"/>
    </row>
    <row r="1167" spans="20:32" ht="15.95" customHeight="1" x14ac:dyDescent="0.25">
      <c r="T1167" s="5"/>
      <c r="AF1167" s="6"/>
    </row>
    <row r="1168" spans="20:32" ht="15.95" customHeight="1" x14ac:dyDescent="0.25">
      <c r="T1168" s="5"/>
      <c r="AF1168" s="6"/>
    </row>
    <row r="1169" spans="20:32" ht="15.95" customHeight="1" x14ac:dyDescent="0.25">
      <c r="T1169" s="5"/>
      <c r="AF1169" s="6"/>
    </row>
    <row r="1170" spans="20:32" ht="15.95" customHeight="1" x14ac:dyDescent="0.25">
      <c r="T1170" s="5"/>
      <c r="AF1170" s="6"/>
    </row>
    <row r="1171" spans="20:32" ht="15.95" customHeight="1" x14ac:dyDescent="0.25">
      <c r="T1171" s="5"/>
      <c r="AF1171" s="6"/>
    </row>
    <row r="1172" spans="20:32" ht="15.95" customHeight="1" x14ac:dyDescent="0.25">
      <c r="T1172" s="5"/>
      <c r="AF1172" s="6"/>
    </row>
    <row r="1173" spans="20:32" ht="15.95" customHeight="1" x14ac:dyDescent="0.25">
      <c r="T1173" s="5"/>
      <c r="AF1173" s="6"/>
    </row>
    <row r="1174" spans="20:32" ht="15.95" customHeight="1" x14ac:dyDescent="0.25">
      <c r="T1174" s="5"/>
      <c r="AF1174" s="6"/>
    </row>
    <row r="1175" spans="20:32" ht="15.95" customHeight="1" x14ac:dyDescent="0.25">
      <c r="T1175" s="5"/>
      <c r="AF1175" s="6"/>
    </row>
    <row r="1176" spans="20:32" ht="15.95" customHeight="1" x14ac:dyDescent="0.25">
      <c r="T1176" s="5"/>
      <c r="AF1176" s="6"/>
    </row>
    <row r="1177" spans="20:32" ht="15.95" customHeight="1" x14ac:dyDescent="0.25">
      <c r="T1177" s="5"/>
      <c r="AF1177" s="6"/>
    </row>
    <row r="1178" spans="20:32" ht="15.95" customHeight="1" x14ac:dyDescent="0.25">
      <c r="T1178" s="5"/>
      <c r="AF1178" s="6"/>
    </row>
    <row r="1179" spans="20:32" ht="15.95" customHeight="1" x14ac:dyDescent="0.25">
      <c r="T1179" s="5"/>
      <c r="AF1179" s="6"/>
    </row>
    <row r="1180" spans="20:32" ht="15.95" customHeight="1" x14ac:dyDescent="0.25">
      <c r="T1180" s="5"/>
      <c r="AF1180" s="6"/>
    </row>
    <row r="1181" spans="20:32" ht="15.95" customHeight="1" x14ac:dyDescent="0.25">
      <c r="T1181" s="5"/>
      <c r="AF1181" s="6"/>
    </row>
    <row r="1182" spans="20:32" ht="15.95" customHeight="1" x14ac:dyDescent="0.25">
      <c r="T1182" s="5"/>
      <c r="AF1182" s="6"/>
    </row>
    <row r="1183" spans="20:32" ht="15.95" customHeight="1" x14ac:dyDescent="0.25">
      <c r="T1183" s="5"/>
      <c r="AF1183" s="6"/>
    </row>
    <row r="1184" spans="20:32" ht="15.95" customHeight="1" x14ac:dyDescent="0.25">
      <c r="T1184" s="5"/>
      <c r="AF1184" s="6"/>
    </row>
    <row r="1185" spans="20:32" ht="15.95" customHeight="1" x14ac:dyDescent="0.25">
      <c r="T1185" s="5"/>
      <c r="AF1185" s="6"/>
    </row>
    <row r="1186" spans="20:32" ht="15.95" customHeight="1" x14ac:dyDescent="0.25">
      <c r="T1186" s="5"/>
      <c r="AF1186" s="6"/>
    </row>
    <row r="1187" spans="20:32" ht="15.95" customHeight="1" x14ac:dyDescent="0.25">
      <c r="T1187" s="5"/>
      <c r="AF1187" s="6"/>
    </row>
    <row r="1188" spans="20:32" ht="15.95" customHeight="1" x14ac:dyDescent="0.25">
      <c r="T1188" s="5"/>
      <c r="AF1188" s="6"/>
    </row>
    <row r="1189" spans="20:32" ht="15.95" customHeight="1" x14ac:dyDescent="0.25">
      <c r="T1189" s="5"/>
      <c r="AF1189" s="6"/>
    </row>
    <row r="1190" spans="20:32" ht="15.95" customHeight="1" x14ac:dyDescent="0.25">
      <c r="T1190" s="5"/>
      <c r="AF1190" s="6"/>
    </row>
    <row r="1191" spans="20:32" ht="15.95" customHeight="1" x14ac:dyDescent="0.25">
      <c r="T1191" s="5"/>
      <c r="AF1191" s="6"/>
    </row>
    <row r="1192" spans="20:32" ht="15.95" customHeight="1" x14ac:dyDescent="0.25">
      <c r="T1192" s="5"/>
      <c r="AF1192" s="6"/>
    </row>
    <row r="1193" spans="20:32" ht="15.95" customHeight="1" x14ac:dyDescent="0.25">
      <c r="T1193" s="5"/>
      <c r="AF1193" s="6"/>
    </row>
    <row r="1194" spans="20:32" ht="15.95" customHeight="1" x14ac:dyDescent="0.25">
      <c r="T1194" s="5"/>
      <c r="AF1194" s="6"/>
    </row>
    <row r="1195" spans="20:32" ht="15.95" customHeight="1" x14ac:dyDescent="0.25">
      <c r="T1195" s="5"/>
      <c r="AF1195" s="6"/>
    </row>
    <row r="1196" spans="20:32" ht="15.95" customHeight="1" x14ac:dyDescent="0.25">
      <c r="T1196" s="5"/>
      <c r="AF1196" s="6"/>
    </row>
    <row r="1197" spans="20:32" ht="15.95" customHeight="1" x14ac:dyDescent="0.25">
      <c r="T1197" s="5"/>
      <c r="AF1197" s="6"/>
    </row>
    <row r="1198" spans="20:32" ht="15.95" customHeight="1" x14ac:dyDescent="0.25">
      <c r="T1198" s="5"/>
      <c r="AF1198" s="6"/>
    </row>
    <row r="1199" spans="20:32" ht="15.95" customHeight="1" x14ac:dyDescent="0.25">
      <c r="T1199" s="5"/>
      <c r="AF1199" s="6"/>
    </row>
    <row r="1200" spans="20:32" ht="15.95" customHeight="1" x14ac:dyDescent="0.25">
      <c r="T1200" s="5"/>
      <c r="AF1200" s="6"/>
    </row>
    <row r="1201" spans="20:32" ht="15.95" customHeight="1" x14ac:dyDescent="0.25">
      <c r="T1201" s="5"/>
      <c r="AF1201" s="6"/>
    </row>
    <row r="1202" spans="20:32" ht="15.95" customHeight="1" x14ac:dyDescent="0.25">
      <c r="T1202" s="5"/>
      <c r="AF1202" s="6"/>
    </row>
    <row r="1203" spans="20:32" ht="15.95" customHeight="1" x14ac:dyDescent="0.25">
      <c r="T1203" s="5"/>
      <c r="AF1203" s="6"/>
    </row>
    <row r="1204" spans="20:32" ht="15.95" customHeight="1" x14ac:dyDescent="0.25">
      <c r="T1204" s="5"/>
      <c r="AF1204" s="6"/>
    </row>
    <row r="1205" spans="20:32" ht="15.95" customHeight="1" x14ac:dyDescent="0.25">
      <c r="T1205" s="5"/>
      <c r="AF1205" s="6"/>
    </row>
    <row r="1206" spans="20:32" ht="15.95" customHeight="1" x14ac:dyDescent="0.25">
      <c r="T1206" s="5"/>
      <c r="AF1206" s="6"/>
    </row>
    <row r="1207" spans="20:32" ht="15.95" customHeight="1" x14ac:dyDescent="0.25">
      <c r="T1207" s="5"/>
      <c r="AF1207" s="6"/>
    </row>
    <row r="1208" spans="20:32" ht="15.95" customHeight="1" x14ac:dyDescent="0.25">
      <c r="T1208" s="5"/>
      <c r="AF1208" s="6"/>
    </row>
    <row r="1209" spans="20:32" ht="15.95" customHeight="1" x14ac:dyDescent="0.25">
      <c r="T1209" s="5"/>
      <c r="AF1209" s="6"/>
    </row>
    <row r="1210" spans="20:32" ht="15.95" customHeight="1" x14ac:dyDescent="0.25">
      <c r="T1210" s="5"/>
      <c r="AF1210" s="6"/>
    </row>
    <row r="1211" spans="20:32" ht="15.95" customHeight="1" x14ac:dyDescent="0.25">
      <c r="T1211" s="5"/>
      <c r="AF1211" s="6"/>
    </row>
    <row r="1212" spans="20:32" ht="15.95" customHeight="1" x14ac:dyDescent="0.25">
      <c r="T1212" s="5"/>
      <c r="AF1212" s="6"/>
    </row>
    <row r="1213" spans="20:32" ht="15.95" customHeight="1" x14ac:dyDescent="0.25">
      <c r="T1213" s="5"/>
      <c r="AF1213" s="6"/>
    </row>
    <row r="1214" spans="20:32" ht="15.95" customHeight="1" x14ac:dyDescent="0.25">
      <c r="T1214" s="5"/>
      <c r="AF1214" s="6"/>
    </row>
    <row r="1215" spans="20:32" ht="15.95" customHeight="1" x14ac:dyDescent="0.25">
      <c r="T1215" s="5"/>
      <c r="AF1215" s="6"/>
    </row>
    <row r="1216" spans="20:32" ht="15.95" customHeight="1" x14ac:dyDescent="0.25">
      <c r="T1216" s="5"/>
      <c r="AF1216" s="6"/>
    </row>
    <row r="1217" spans="20:32" ht="15.95" customHeight="1" x14ac:dyDescent="0.25">
      <c r="T1217" s="5"/>
      <c r="AF1217" s="6"/>
    </row>
    <row r="1218" spans="20:32" ht="15.95" customHeight="1" x14ac:dyDescent="0.25">
      <c r="T1218" s="5"/>
      <c r="AF1218" s="6"/>
    </row>
    <row r="1219" spans="20:32" ht="15.95" customHeight="1" x14ac:dyDescent="0.25">
      <c r="T1219" s="5"/>
      <c r="AF1219" s="6"/>
    </row>
    <row r="1220" spans="20:32" ht="15.95" customHeight="1" x14ac:dyDescent="0.25">
      <c r="T1220" s="5"/>
      <c r="AF1220" s="6"/>
    </row>
    <row r="1221" spans="20:32" ht="15.95" customHeight="1" x14ac:dyDescent="0.25">
      <c r="T1221" s="5"/>
      <c r="AF1221" s="6"/>
    </row>
    <row r="1222" spans="20:32" ht="15.95" customHeight="1" x14ac:dyDescent="0.25">
      <c r="T1222" s="5"/>
      <c r="AF1222" s="6"/>
    </row>
    <row r="1223" spans="20:32" ht="15.95" customHeight="1" x14ac:dyDescent="0.25">
      <c r="T1223" s="5"/>
      <c r="AF1223" s="6"/>
    </row>
    <row r="1224" spans="20:32" ht="15.95" customHeight="1" x14ac:dyDescent="0.25">
      <c r="T1224" s="5"/>
      <c r="AF1224" s="6"/>
    </row>
    <row r="1225" spans="20:32" ht="15.95" customHeight="1" x14ac:dyDescent="0.25">
      <c r="T1225" s="5"/>
      <c r="AF1225" s="6"/>
    </row>
    <row r="1226" spans="20:32" ht="15.95" customHeight="1" x14ac:dyDescent="0.25">
      <c r="T1226" s="5"/>
      <c r="AF1226" s="6"/>
    </row>
    <row r="1227" spans="20:32" ht="15.95" customHeight="1" x14ac:dyDescent="0.25">
      <c r="T1227" s="5"/>
      <c r="AF1227" s="6"/>
    </row>
    <row r="1228" spans="20:32" ht="15.95" customHeight="1" x14ac:dyDescent="0.25">
      <c r="T1228" s="5"/>
      <c r="AF1228" s="6"/>
    </row>
    <row r="1229" spans="20:32" ht="15.95" customHeight="1" x14ac:dyDescent="0.25">
      <c r="T1229" s="5"/>
      <c r="AF1229" s="6"/>
    </row>
    <row r="1230" spans="20:32" ht="15.95" customHeight="1" x14ac:dyDescent="0.25">
      <c r="T1230" s="5"/>
      <c r="AF1230" s="6"/>
    </row>
    <row r="1231" spans="20:32" ht="15.95" customHeight="1" x14ac:dyDescent="0.25">
      <c r="T1231" s="5"/>
      <c r="AF1231" s="6"/>
    </row>
    <row r="1232" spans="20:32" ht="15.95" customHeight="1" x14ac:dyDescent="0.25">
      <c r="T1232" s="5"/>
      <c r="AF1232" s="6"/>
    </row>
    <row r="1233" spans="20:32" ht="15.95" customHeight="1" x14ac:dyDescent="0.25">
      <c r="T1233" s="5"/>
      <c r="AF1233" s="6"/>
    </row>
    <row r="1234" spans="20:32" ht="15.95" customHeight="1" x14ac:dyDescent="0.25">
      <c r="T1234" s="5"/>
      <c r="AF1234" s="6"/>
    </row>
    <row r="1235" spans="20:32" ht="15.95" customHeight="1" x14ac:dyDescent="0.25">
      <c r="T1235" s="5"/>
      <c r="AF1235" s="6"/>
    </row>
    <row r="1236" spans="20:32" ht="15.95" customHeight="1" x14ac:dyDescent="0.25">
      <c r="T1236" s="5"/>
      <c r="AF1236" s="6"/>
    </row>
    <row r="1237" spans="20:32" ht="15.95" customHeight="1" x14ac:dyDescent="0.25">
      <c r="T1237" s="5"/>
      <c r="AF1237" s="6"/>
    </row>
    <row r="1238" spans="20:32" ht="15.95" customHeight="1" x14ac:dyDescent="0.25">
      <c r="T1238" s="5"/>
      <c r="AF1238" s="6"/>
    </row>
    <row r="1239" spans="20:32" ht="15.95" customHeight="1" x14ac:dyDescent="0.25">
      <c r="T1239" s="5"/>
      <c r="AF1239" s="6"/>
    </row>
    <row r="1240" spans="20:32" ht="15.95" customHeight="1" x14ac:dyDescent="0.25">
      <c r="T1240" s="5"/>
      <c r="AF1240" s="6"/>
    </row>
    <row r="1241" spans="20:32" ht="15.95" customHeight="1" x14ac:dyDescent="0.25">
      <c r="T1241" s="5"/>
      <c r="AF1241" s="6"/>
    </row>
    <row r="1242" spans="20:32" ht="15.95" customHeight="1" x14ac:dyDescent="0.25">
      <c r="T1242" s="5"/>
      <c r="AF1242" s="6"/>
    </row>
    <row r="1243" spans="20:32" ht="15.95" customHeight="1" x14ac:dyDescent="0.25">
      <c r="T1243" s="5"/>
      <c r="AF1243" s="6"/>
    </row>
    <row r="1244" spans="20:32" ht="15.95" customHeight="1" x14ac:dyDescent="0.25">
      <c r="T1244" s="5"/>
      <c r="AF1244" s="6"/>
    </row>
    <row r="1245" spans="20:32" ht="15.95" customHeight="1" x14ac:dyDescent="0.25">
      <c r="T1245" s="5"/>
      <c r="AF1245" s="6"/>
    </row>
    <row r="1246" spans="20:32" ht="15.95" customHeight="1" x14ac:dyDescent="0.25">
      <c r="T1246" s="5"/>
      <c r="AF1246" s="6"/>
    </row>
    <row r="1247" spans="20:32" ht="15.95" customHeight="1" x14ac:dyDescent="0.25">
      <c r="T1247" s="5"/>
      <c r="AF1247" s="6"/>
    </row>
    <row r="1248" spans="20:32" ht="15.95" customHeight="1" x14ac:dyDescent="0.25">
      <c r="T1248" s="5"/>
      <c r="AF1248" s="6"/>
    </row>
    <row r="1249" spans="20:32" ht="15.95" customHeight="1" x14ac:dyDescent="0.25">
      <c r="T1249" s="5"/>
      <c r="AF1249" s="6"/>
    </row>
    <row r="1250" spans="20:32" ht="15.95" customHeight="1" x14ac:dyDescent="0.25">
      <c r="T1250" s="5"/>
      <c r="AF1250" s="6"/>
    </row>
    <row r="1251" spans="20:32" ht="15.95" customHeight="1" x14ac:dyDescent="0.25">
      <c r="T1251" s="5"/>
      <c r="AF1251" s="6"/>
    </row>
    <row r="1252" spans="20:32" ht="15.95" customHeight="1" x14ac:dyDescent="0.25">
      <c r="T1252" s="5"/>
      <c r="AF1252" s="6"/>
    </row>
    <row r="1253" spans="20:32" ht="15.95" customHeight="1" x14ac:dyDescent="0.25">
      <c r="T1253" s="5"/>
      <c r="AF1253" s="6"/>
    </row>
    <row r="1254" spans="20:32" ht="15.95" customHeight="1" x14ac:dyDescent="0.25">
      <c r="T1254" s="5"/>
      <c r="AF1254" s="6"/>
    </row>
    <row r="1255" spans="20:32" ht="15.95" customHeight="1" x14ac:dyDescent="0.25">
      <c r="T1255" s="5"/>
      <c r="AF1255" s="6"/>
    </row>
    <row r="1256" spans="20:32" ht="15.95" customHeight="1" x14ac:dyDescent="0.25">
      <c r="T1256" s="5"/>
      <c r="AF1256" s="6"/>
    </row>
    <row r="1257" spans="20:32" ht="15.95" customHeight="1" x14ac:dyDescent="0.25">
      <c r="T1257" s="5"/>
      <c r="AF1257" s="6"/>
    </row>
    <row r="1258" spans="20:32" ht="15.95" customHeight="1" x14ac:dyDescent="0.25">
      <c r="T1258" s="5"/>
      <c r="AF1258" s="6"/>
    </row>
    <row r="1259" spans="20:32" ht="15.95" customHeight="1" x14ac:dyDescent="0.25">
      <c r="T1259" s="5"/>
      <c r="AF1259" s="6"/>
    </row>
    <row r="1260" spans="20:32" ht="15.95" customHeight="1" x14ac:dyDescent="0.25">
      <c r="T1260" s="5"/>
      <c r="AF1260" s="6"/>
    </row>
    <row r="1261" spans="20:32" ht="15.95" customHeight="1" x14ac:dyDescent="0.25">
      <c r="T1261" s="5"/>
      <c r="AF1261" s="6"/>
    </row>
    <row r="1262" spans="20:32" ht="15.95" customHeight="1" x14ac:dyDescent="0.25">
      <c r="T1262" s="5"/>
      <c r="AF1262" s="6"/>
    </row>
    <row r="1263" spans="20:32" ht="15.95" customHeight="1" x14ac:dyDescent="0.25">
      <c r="T1263" s="5"/>
      <c r="AF1263" s="6"/>
    </row>
    <row r="1264" spans="20:32" ht="15.95" customHeight="1" x14ac:dyDescent="0.25">
      <c r="T1264" s="5"/>
      <c r="AF1264" s="6"/>
    </row>
    <row r="1265" spans="20:32" ht="15.95" customHeight="1" x14ac:dyDescent="0.25">
      <c r="T1265" s="5"/>
      <c r="AF1265" s="6"/>
    </row>
    <row r="1266" spans="20:32" ht="15.95" customHeight="1" x14ac:dyDescent="0.25">
      <c r="T1266" s="5"/>
      <c r="AF1266" s="6"/>
    </row>
    <row r="1267" spans="20:32" ht="15.95" customHeight="1" x14ac:dyDescent="0.25">
      <c r="T1267" s="5"/>
      <c r="AF1267" s="6"/>
    </row>
    <row r="1268" spans="20:32" ht="15.95" customHeight="1" x14ac:dyDescent="0.25">
      <c r="T1268" s="5"/>
      <c r="AF1268" s="6"/>
    </row>
    <row r="1269" spans="20:32" ht="15.95" customHeight="1" x14ac:dyDescent="0.25">
      <c r="T1269" s="5"/>
      <c r="AF1269" s="6"/>
    </row>
    <row r="1270" spans="20:32" ht="15.95" customHeight="1" x14ac:dyDescent="0.25">
      <c r="T1270" s="5"/>
      <c r="AF1270" s="6"/>
    </row>
    <row r="1271" spans="20:32" ht="15.95" customHeight="1" x14ac:dyDescent="0.25">
      <c r="T1271" s="5"/>
      <c r="AF1271" s="6"/>
    </row>
    <row r="1272" spans="20:32" ht="15.95" customHeight="1" x14ac:dyDescent="0.25">
      <c r="T1272" s="5"/>
      <c r="AF1272" s="6"/>
    </row>
    <row r="1273" spans="20:32" ht="15.95" customHeight="1" x14ac:dyDescent="0.25">
      <c r="T1273" s="5"/>
      <c r="AF1273" s="6"/>
    </row>
    <row r="1274" spans="20:32" ht="15.95" customHeight="1" x14ac:dyDescent="0.25">
      <c r="T1274" s="5"/>
      <c r="AF1274" s="6"/>
    </row>
    <row r="1275" spans="20:32" ht="15.95" customHeight="1" x14ac:dyDescent="0.25">
      <c r="T1275" s="5"/>
      <c r="AF1275" s="6"/>
    </row>
    <row r="1276" spans="20:32" ht="15.95" customHeight="1" x14ac:dyDescent="0.25">
      <c r="T1276" s="5"/>
      <c r="AF1276" s="6"/>
    </row>
    <row r="1277" spans="20:32" ht="15.95" customHeight="1" x14ac:dyDescent="0.25">
      <c r="T1277" s="5"/>
      <c r="AF1277" s="6"/>
    </row>
    <row r="1278" spans="20:32" ht="15.95" customHeight="1" x14ac:dyDescent="0.25">
      <c r="T1278" s="5"/>
      <c r="AF1278" s="6"/>
    </row>
    <row r="1279" spans="20:32" ht="15.95" customHeight="1" x14ac:dyDescent="0.25">
      <c r="T1279" s="5"/>
      <c r="AF1279" s="6"/>
    </row>
    <row r="1280" spans="20:32" ht="15.95" customHeight="1" x14ac:dyDescent="0.25">
      <c r="T1280" s="5"/>
      <c r="AF1280" s="6"/>
    </row>
    <row r="1281" spans="20:32" ht="15.95" customHeight="1" x14ac:dyDescent="0.25">
      <c r="T1281" s="5"/>
      <c r="AF1281" s="6"/>
    </row>
    <row r="1282" spans="20:32" ht="15.95" customHeight="1" x14ac:dyDescent="0.25">
      <c r="T1282" s="5"/>
      <c r="AF1282" s="6"/>
    </row>
    <row r="1283" spans="20:32" ht="15.95" customHeight="1" x14ac:dyDescent="0.25">
      <c r="T1283" s="5"/>
      <c r="AF1283" s="6"/>
    </row>
    <row r="1284" spans="20:32" ht="15.95" customHeight="1" x14ac:dyDescent="0.25">
      <c r="T1284" s="5"/>
      <c r="AF1284" s="6"/>
    </row>
    <row r="1285" spans="20:32" ht="15.95" customHeight="1" x14ac:dyDescent="0.25">
      <c r="T1285" s="5"/>
      <c r="AF1285" s="6"/>
    </row>
    <row r="1286" spans="20:32" ht="15.95" customHeight="1" x14ac:dyDescent="0.25">
      <c r="T1286" s="5"/>
      <c r="AF1286" s="6"/>
    </row>
    <row r="1287" spans="20:32" ht="15.95" customHeight="1" x14ac:dyDescent="0.25">
      <c r="T1287" s="5"/>
      <c r="AF1287" s="6"/>
    </row>
    <row r="1288" spans="20:32" ht="15.95" customHeight="1" x14ac:dyDescent="0.25">
      <c r="T1288" s="5"/>
      <c r="AF1288" s="6"/>
    </row>
    <row r="1289" spans="20:32" ht="15.95" customHeight="1" x14ac:dyDescent="0.25">
      <c r="T1289" s="5"/>
      <c r="AF1289" s="6"/>
    </row>
    <row r="1290" spans="20:32" ht="15.95" customHeight="1" x14ac:dyDescent="0.25">
      <c r="T1290" s="5"/>
      <c r="AF1290" s="6"/>
    </row>
    <row r="1291" spans="20:32" ht="15.95" customHeight="1" x14ac:dyDescent="0.25">
      <c r="T1291" s="5"/>
      <c r="AF1291" s="6"/>
    </row>
    <row r="1292" spans="20:32" ht="15.95" customHeight="1" x14ac:dyDescent="0.25">
      <c r="T1292" s="5"/>
      <c r="AF1292" s="6"/>
    </row>
    <row r="1293" spans="20:32" ht="15.95" customHeight="1" x14ac:dyDescent="0.25">
      <c r="T1293" s="5"/>
      <c r="AF1293" s="6"/>
    </row>
    <row r="1294" spans="20:32" ht="15.95" customHeight="1" x14ac:dyDescent="0.25">
      <c r="T1294" s="5"/>
      <c r="AF1294" s="6"/>
    </row>
    <row r="1295" spans="20:32" ht="15.95" customHeight="1" x14ac:dyDescent="0.25">
      <c r="T1295" s="5"/>
      <c r="AF1295" s="6"/>
    </row>
    <row r="1296" spans="20:32" ht="15.95" customHeight="1" x14ac:dyDescent="0.25">
      <c r="T1296" s="5"/>
      <c r="AF1296" s="6"/>
    </row>
    <row r="1297" spans="20:32" ht="15.95" customHeight="1" x14ac:dyDescent="0.25">
      <c r="T1297" s="5"/>
      <c r="AF1297" s="6"/>
    </row>
    <row r="1298" spans="20:32" ht="15.95" customHeight="1" x14ac:dyDescent="0.25">
      <c r="T1298" s="5"/>
      <c r="AF1298" s="6"/>
    </row>
    <row r="1299" spans="20:32" ht="15.95" customHeight="1" x14ac:dyDescent="0.25">
      <c r="T1299" s="5"/>
      <c r="AF1299" s="6"/>
    </row>
    <row r="1300" spans="20:32" ht="15.95" customHeight="1" x14ac:dyDescent="0.25">
      <c r="T1300" s="5"/>
      <c r="AF1300" s="6"/>
    </row>
    <row r="1301" spans="20:32" ht="15.95" customHeight="1" x14ac:dyDescent="0.25">
      <c r="T1301" s="5"/>
      <c r="AF1301" s="6"/>
    </row>
    <row r="1302" spans="20:32" ht="15.95" customHeight="1" x14ac:dyDescent="0.25">
      <c r="T1302" s="5"/>
      <c r="AF1302" s="6"/>
    </row>
    <row r="1303" spans="20:32" ht="15.95" customHeight="1" x14ac:dyDescent="0.25">
      <c r="T1303" s="5"/>
      <c r="AF1303" s="6"/>
    </row>
    <row r="1304" spans="20:32" ht="15.95" customHeight="1" x14ac:dyDescent="0.25">
      <c r="T1304" s="5"/>
      <c r="AF1304" s="6"/>
    </row>
    <row r="1305" spans="20:32" ht="15.95" customHeight="1" x14ac:dyDescent="0.25">
      <c r="T1305" s="5"/>
      <c r="AF1305" s="6"/>
    </row>
    <row r="1306" spans="20:32" ht="15.95" customHeight="1" x14ac:dyDescent="0.25">
      <c r="T1306" s="5"/>
      <c r="AF1306" s="6"/>
    </row>
    <row r="1307" spans="20:32" ht="15.95" customHeight="1" x14ac:dyDescent="0.25">
      <c r="T1307" s="5"/>
      <c r="AF1307" s="6"/>
    </row>
    <row r="1308" spans="20:32" ht="15.95" customHeight="1" x14ac:dyDescent="0.25">
      <c r="T1308" s="5"/>
      <c r="AF1308" s="6"/>
    </row>
    <row r="1309" spans="20:32" ht="15.95" customHeight="1" x14ac:dyDescent="0.25">
      <c r="T1309" s="5"/>
      <c r="AF1309" s="6"/>
    </row>
    <row r="1310" spans="20:32" ht="15.95" customHeight="1" x14ac:dyDescent="0.25">
      <c r="T1310" s="5"/>
      <c r="AF1310" s="6"/>
    </row>
    <row r="1311" spans="20:32" ht="15.95" customHeight="1" x14ac:dyDescent="0.25">
      <c r="T1311" s="5"/>
      <c r="AF1311" s="6"/>
    </row>
    <row r="1312" spans="20:32" ht="15.95" customHeight="1" x14ac:dyDescent="0.25">
      <c r="T1312" s="5"/>
      <c r="AF1312" s="6"/>
    </row>
    <row r="1313" spans="20:32" ht="15.95" customHeight="1" x14ac:dyDescent="0.25">
      <c r="T1313" s="5"/>
      <c r="AF1313" s="6"/>
    </row>
    <row r="1314" spans="20:32" ht="15.95" customHeight="1" x14ac:dyDescent="0.25">
      <c r="T1314" s="5"/>
      <c r="AF1314" s="6"/>
    </row>
    <row r="1315" spans="20:32" ht="15.95" customHeight="1" x14ac:dyDescent="0.25">
      <c r="T1315" s="5"/>
      <c r="AF1315" s="6"/>
    </row>
    <row r="1316" spans="20:32" ht="15.95" customHeight="1" x14ac:dyDescent="0.25">
      <c r="T1316" s="5"/>
      <c r="AF1316" s="6"/>
    </row>
    <row r="1317" spans="20:32" ht="15.95" customHeight="1" x14ac:dyDescent="0.25">
      <c r="T1317" s="5"/>
      <c r="AF1317" s="6"/>
    </row>
    <row r="1318" spans="20:32" ht="15.95" customHeight="1" x14ac:dyDescent="0.25">
      <c r="T1318" s="5"/>
      <c r="AF1318" s="6"/>
    </row>
    <row r="1319" spans="20:32" ht="15.95" customHeight="1" x14ac:dyDescent="0.25">
      <c r="T1319" s="5"/>
      <c r="AF1319" s="6"/>
    </row>
    <row r="1320" spans="20:32" ht="15.95" customHeight="1" x14ac:dyDescent="0.25">
      <c r="T1320" s="5"/>
      <c r="AF1320" s="6"/>
    </row>
    <row r="1321" spans="20:32" ht="15.95" customHeight="1" x14ac:dyDescent="0.25">
      <c r="T1321" s="5"/>
      <c r="AF1321" s="6"/>
    </row>
    <row r="1322" spans="20:32" ht="15.95" customHeight="1" x14ac:dyDescent="0.25">
      <c r="T1322" s="5"/>
      <c r="AF1322" s="6"/>
    </row>
    <row r="1323" spans="20:32" ht="15.95" customHeight="1" x14ac:dyDescent="0.25">
      <c r="T1323" s="5"/>
      <c r="AF1323" s="6"/>
    </row>
    <row r="1324" spans="20:32" ht="15.95" customHeight="1" x14ac:dyDescent="0.25">
      <c r="T1324" s="5"/>
      <c r="AF1324" s="6"/>
    </row>
    <row r="1325" spans="20:32" ht="15.95" customHeight="1" x14ac:dyDescent="0.25">
      <c r="T1325" s="5"/>
      <c r="AF1325" s="6"/>
    </row>
    <row r="1326" spans="20:32" ht="15.95" customHeight="1" x14ac:dyDescent="0.25">
      <c r="T1326" s="5"/>
      <c r="AF1326" s="6"/>
    </row>
    <row r="1327" spans="20:32" ht="15.95" customHeight="1" x14ac:dyDescent="0.25">
      <c r="T1327" s="5"/>
      <c r="AF1327" s="6"/>
    </row>
    <row r="1328" spans="20:32" ht="15.95" customHeight="1" x14ac:dyDescent="0.25">
      <c r="T1328" s="5"/>
      <c r="AF1328" s="6"/>
    </row>
    <row r="1329" spans="20:32" ht="15.95" customHeight="1" x14ac:dyDescent="0.25">
      <c r="T1329" s="5"/>
      <c r="AF1329" s="6"/>
    </row>
    <row r="1330" spans="20:32" ht="15.95" customHeight="1" x14ac:dyDescent="0.25">
      <c r="T1330" s="5"/>
      <c r="AF1330" s="6"/>
    </row>
    <row r="1331" spans="20:32" ht="15.95" customHeight="1" x14ac:dyDescent="0.25">
      <c r="T1331" s="5"/>
      <c r="AF1331" s="6"/>
    </row>
    <row r="1332" spans="20:32" ht="15.95" customHeight="1" x14ac:dyDescent="0.25">
      <c r="T1332" s="5"/>
      <c r="AF1332" s="6"/>
    </row>
    <row r="1333" spans="20:32" ht="15.95" customHeight="1" x14ac:dyDescent="0.25">
      <c r="T1333" s="5"/>
      <c r="AF1333" s="6"/>
    </row>
    <row r="1334" spans="20:32" ht="15.95" customHeight="1" x14ac:dyDescent="0.25">
      <c r="T1334" s="5"/>
      <c r="AF1334" s="6"/>
    </row>
    <row r="1335" spans="20:32" ht="15.95" customHeight="1" x14ac:dyDescent="0.25">
      <c r="T1335" s="5"/>
      <c r="AF1335" s="6"/>
    </row>
    <row r="1336" spans="20:32" ht="15.95" customHeight="1" x14ac:dyDescent="0.25">
      <c r="T1336" s="5"/>
      <c r="AF1336" s="6"/>
    </row>
    <row r="1337" spans="20:32" ht="15.95" customHeight="1" x14ac:dyDescent="0.25">
      <c r="T1337" s="5"/>
      <c r="AF1337" s="6"/>
    </row>
    <row r="1338" spans="20:32" ht="15.95" customHeight="1" x14ac:dyDescent="0.25">
      <c r="T1338" s="5"/>
      <c r="AF1338" s="6"/>
    </row>
    <row r="1339" spans="20:32" ht="15.95" customHeight="1" x14ac:dyDescent="0.25">
      <c r="T1339" s="5"/>
      <c r="AF1339" s="6"/>
    </row>
    <row r="1340" spans="20:32" ht="15.95" customHeight="1" x14ac:dyDescent="0.25">
      <c r="T1340" s="5"/>
      <c r="AF1340" s="6"/>
    </row>
    <row r="1341" spans="20:32" ht="15.95" customHeight="1" x14ac:dyDescent="0.25">
      <c r="T1341" s="5"/>
      <c r="AF1341" s="6"/>
    </row>
    <row r="1342" spans="20:32" ht="15.95" customHeight="1" x14ac:dyDescent="0.25">
      <c r="T1342" s="5"/>
      <c r="AF1342" s="6"/>
    </row>
    <row r="1343" spans="20:32" ht="15.95" customHeight="1" x14ac:dyDescent="0.25">
      <c r="T1343" s="5"/>
      <c r="AF1343" s="6"/>
    </row>
    <row r="1344" spans="20:32" ht="15.95" customHeight="1" x14ac:dyDescent="0.25">
      <c r="T1344" s="5"/>
      <c r="AF1344" s="6"/>
    </row>
    <row r="1345" spans="20:32" ht="15.95" customHeight="1" x14ac:dyDescent="0.25">
      <c r="T1345" s="5"/>
      <c r="AF1345" s="6"/>
    </row>
    <row r="1346" spans="20:32" ht="15.95" customHeight="1" x14ac:dyDescent="0.25">
      <c r="T1346" s="5"/>
      <c r="AF1346" s="6"/>
    </row>
    <row r="1347" spans="20:32" ht="15.95" customHeight="1" x14ac:dyDescent="0.25">
      <c r="T1347" s="5"/>
      <c r="AF1347" s="6"/>
    </row>
    <row r="1348" spans="20:32" ht="15.95" customHeight="1" x14ac:dyDescent="0.25">
      <c r="T1348" s="5"/>
      <c r="AF1348" s="6"/>
    </row>
    <row r="1349" spans="20:32" ht="15.95" customHeight="1" x14ac:dyDescent="0.25">
      <c r="T1349" s="5"/>
      <c r="AF1349" s="6"/>
    </row>
    <row r="1350" spans="20:32" ht="15.95" customHeight="1" x14ac:dyDescent="0.25">
      <c r="T1350" s="5"/>
      <c r="AF1350" s="6"/>
    </row>
    <row r="1351" spans="20:32" ht="15.95" customHeight="1" x14ac:dyDescent="0.25">
      <c r="T1351" s="5"/>
      <c r="AF1351" s="6"/>
    </row>
    <row r="1352" spans="20:32" ht="15.95" customHeight="1" x14ac:dyDescent="0.25">
      <c r="T1352" s="5"/>
      <c r="AF1352" s="6"/>
    </row>
    <row r="1353" spans="20:32" ht="15.95" customHeight="1" x14ac:dyDescent="0.25">
      <c r="T1353" s="5"/>
      <c r="AF1353" s="6"/>
    </row>
    <row r="1354" spans="20:32" ht="15.95" customHeight="1" x14ac:dyDescent="0.25">
      <c r="T1354" s="5"/>
      <c r="AF1354" s="6"/>
    </row>
    <row r="1355" spans="20:32" ht="15.95" customHeight="1" x14ac:dyDescent="0.25">
      <c r="T1355" s="5"/>
      <c r="AF1355" s="6"/>
    </row>
    <row r="1356" spans="20:32" ht="15.95" customHeight="1" x14ac:dyDescent="0.25">
      <c r="T1356" s="5"/>
      <c r="AF1356" s="6"/>
    </row>
    <row r="1357" spans="20:32" ht="15.95" customHeight="1" x14ac:dyDescent="0.25">
      <c r="T1357" s="5"/>
      <c r="AF1357" s="6"/>
    </row>
    <row r="1358" spans="20:32" ht="15.95" customHeight="1" x14ac:dyDescent="0.25">
      <c r="T1358" s="5"/>
      <c r="AF1358" s="6"/>
    </row>
    <row r="1359" spans="20:32" ht="15.95" customHeight="1" x14ac:dyDescent="0.25">
      <c r="T1359" s="5"/>
      <c r="AF1359" s="6"/>
    </row>
    <row r="1360" spans="20:32" ht="15.95" customHeight="1" x14ac:dyDescent="0.25">
      <c r="T1360" s="5"/>
      <c r="AF1360" s="6"/>
    </row>
    <row r="1361" spans="20:32" ht="15.95" customHeight="1" x14ac:dyDescent="0.25">
      <c r="T1361" s="5"/>
      <c r="AF1361" s="6"/>
    </row>
    <row r="1362" spans="20:32" ht="15.95" customHeight="1" x14ac:dyDescent="0.25">
      <c r="T1362" s="5"/>
      <c r="AF1362" s="6"/>
    </row>
    <row r="1363" spans="20:32" ht="15.95" customHeight="1" x14ac:dyDescent="0.25">
      <c r="T1363" s="5"/>
      <c r="AF1363" s="6"/>
    </row>
    <row r="1364" spans="20:32" ht="15.95" customHeight="1" x14ac:dyDescent="0.25">
      <c r="T1364" s="5"/>
      <c r="AF1364" s="6"/>
    </row>
    <row r="1365" spans="20:32" ht="15.95" customHeight="1" x14ac:dyDescent="0.25">
      <c r="T1365" s="5"/>
      <c r="AF1365" s="6"/>
    </row>
    <row r="1366" spans="20:32" ht="15.95" customHeight="1" x14ac:dyDescent="0.25">
      <c r="T1366" s="5"/>
      <c r="AF1366" s="6"/>
    </row>
    <row r="1367" spans="20:32" ht="15.95" customHeight="1" x14ac:dyDescent="0.25">
      <c r="T1367" s="5"/>
      <c r="AF1367" s="6"/>
    </row>
    <row r="1368" spans="20:32" ht="15.95" customHeight="1" x14ac:dyDescent="0.25">
      <c r="T1368" s="5"/>
      <c r="AF1368" s="6"/>
    </row>
    <row r="1369" spans="20:32" ht="15.95" customHeight="1" x14ac:dyDescent="0.25">
      <c r="T1369" s="5"/>
      <c r="AF1369" s="6"/>
    </row>
    <row r="1370" spans="20:32" ht="15.95" customHeight="1" x14ac:dyDescent="0.25">
      <c r="T1370" s="5"/>
      <c r="AF1370" s="6"/>
    </row>
    <row r="1371" spans="20:32" ht="15.95" customHeight="1" x14ac:dyDescent="0.25">
      <c r="T1371" s="5"/>
      <c r="AF1371" s="6"/>
    </row>
    <row r="1372" spans="20:32" ht="15.95" customHeight="1" x14ac:dyDescent="0.25">
      <c r="T1372" s="5"/>
      <c r="AF1372" s="6"/>
    </row>
    <row r="1373" spans="20:32" ht="15.95" customHeight="1" x14ac:dyDescent="0.25">
      <c r="T1373" s="5"/>
      <c r="AF1373" s="6"/>
    </row>
    <row r="1374" spans="20:32" ht="15.95" customHeight="1" x14ac:dyDescent="0.25">
      <c r="T1374" s="5"/>
      <c r="AF1374" s="6"/>
    </row>
    <row r="1375" spans="20:32" ht="15.95" customHeight="1" x14ac:dyDescent="0.25">
      <c r="T1375" s="5"/>
      <c r="AF1375" s="6"/>
    </row>
    <row r="1376" spans="20:32" ht="15.95" customHeight="1" x14ac:dyDescent="0.25">
      <c r="T1376" s="5"/>
      <c r="AF1376" s="6"/>
    </row>
    <row r="1377" spans="20:32" ht="15.95" customHeight="1" x14ac:dyDescent="0.25">
      <c r="T1377" s="5"/>
      <c r="AF1377" s="6"/>
    </row>
    <row r="1378" spans="20:32" ht="15.95" customHeight="1" x14ac:dyDescent="0.25">
      <c r="T1378" s="5"/>
      <c r="AF1378" s="6"/>
    </row>
    <row r="1379" spans="20:32" ht="15.95" customHeight="1" x14ac:dyDescent="0.25">
      <c r="T1379" s="5"/>
      <c r="AF1379" s="6"/>
    </row>
    <row r="1380" spans="20:32" ht="15.95" customHeight="1" x14ac:dyDescent="0.25">
      <c r="T1380" s="5"/>
      <c r="AF1380" s="6"/>
    </row>
    <row r="1381" spans="20:32" ht="15.95" customHeight="1" x14ac:dyDescent="0.25">
      <c r="T1381" s="5"/>
      <c r="AF1381" s="6"/>
    </row>
    <row r="1382" spans="20:32" ht="15.95" customHeight="1" x14ac:dyDescent="0.25">
      <c r="T1382" s="5"/>
      <c r="AF1382" s="6"/>
    </row>
    <row r="1383" spans="20:32" ht="15.95" customHeight="1" x14ac:dyDescent="0.25">
      <c r="T1383" s="5"/>
      <c r="AF1383" s="6"/>
    </row>
    <row r="1384" spans="20:32" ht="15.95" customHeight="1" x14ac:dyDescent="0.25">
      <c r="T1384" s="5"/>
      <c r="AF1384" s="6"/>
    </row>
    <row r="1385" spans="20:32" ht="15.95" customHeight="1" x14ac:dyDescent="0.25">
      <c r="T1385" s="5"/>
      <c r="AF1385" s="6"/>
    </row>
    <row r="1386" spans="20:32" ht="15.95" customHeight="1" x14ac:dyDescent="0.25">
      <c r="T1386" s="5"/>
      <c r="AF1386" s="6"/>
    </row>
    <row r="1387" spans="20:32" ht="15.95" customHeight="1" x14ac:dyDescent="0.25">
      <c r="T1387" s="5"/>
      <c r="AF1387" s="6"/>
    </row>
    <row r="1388" spans="20:32" ht="15.95" customHeight="1" x14ac:dyDescent="0.25">
      <c r="T1388" s="5"/>
      <c r="AF1388" s="6"/>
    </row>
    <row r="1389" spans="20:32" ht="15.95" customHeight="1" x14ac:dyDescent="0.25">
      <c r="T1389" s="5"/>
      <c r="AF1389" s="6"/>
    </row>
    <row r="1390" spans="20:32" ht="15.95" customHeight="1" x14ac:dyDescent="0.25">
      <c r="T1390" s="5"/>
      <c r="AF1390" s="6"/>
    </row>
    <row r="1391" spans="20:32" ht="15.95" customHeight="1" x14ac:dyDescent="0.25">
      <c r="T1391" s="5"/>
      <c r="AF1391" s="6"/>
    </row>
    <row r="1392" spans="20:32" ht="15.95" customHeight="1" x14ac:dyDescent="0.25">
      <c r="T1392" s="5"/>
      <c r="AF1392" s="6"/>
    </row>
    <row r="1393" spans="20:32" ht="15.95" customHeight="1" x14ac:dyDescent="0.25">
      <c r="T1393" s="5"/>
      <c r="AF1393" s="6"/>
    </row>
    <row r="1394" spans="20:32" ht="15.95" customHeight="1" x14ac:dyDescent="0.25">
      <c r="T1394" s="5"/>
      <c r="AF1394" s="6"/>
    </row>
    <row r="1395" spans="20:32" ht="15.95" customHeight="1" x14ac:dyDescent="0.25">
      <c r="T1395" s="5"/>
      <c r="AF1395" s="6"/>
    </row>
    <row r="1396" spans="20:32" ht="15.95" customHeight="1" x14ac:dyDescent="0.25">
      <c r="T1396" s="5"/>
      <c r="AF1396" s="6"/>
    </row>
    <row r="1397" spans="20:32" ht="15.95" customHeight="1" x14ac:dyDescent="0.25">
      <c r="T1397" s="5"/>
      <c r="AF1397" s="6"/>
    </row>
    <row r="1398" spans="20:32" ht="15.95" customHeight="1" x14ac:dyDescent="0.25">
      <c r="T1398" s="5"/>
      <c r="AF1398" s="6"/>
    </row>
    <row r="1399" spans="20:32" ht="15.95" customHeight="1" x14ac:dyDescent="0.25">
      <c r="T1399" s="5"/>
      <c r="AF1399" s="6"/>
    </row>
    <row r="1400" spans="20:32" ht="15.95" customHeight="1" x14ac:dyDescent="0.25">
      <c r="T1400" s="5"/>
      <c r="AF1400" s="6"/>
    </row>
    <row r="1401" spans="20:32" ht="15.95" customHeight="1" x14ac:dyDescent="0.25">
      <c r="T1401" s="5"/>
      <c r="AF1401" s="6"/>
    </row>
    <row r="1402" spans="20:32" ht="15.95" customHeight="1" x14ac:dyDescent="0.25">
      <c r="T1402" s="5"/>
      <c r="AF1402" s="6"/>
    </row>
    <row r="1403" spans="20:32" ht="15.95" customHeight="1" x14ac:dyDescent="0.25">
      <c r="T1403" s="5"/>
      <c r="AF1403" s="6"/>
    </row>
    <row r="1404" spans="20:32" ht="15.95" customHeight="1" x14ac:dyDescent="0.25">
      <c r="T1404" s="5"/>
      <c r="AF1404" s="6"/>
    </row>
    <row r="1405" spans="20:32" ht="15.95" customHeight="1" x14ac:dyDescent="0.25">
      <c r="T1405" s="5"/>
      <c r="AF1405" s="6"/>
    </row>
    <row r="1406" spans="20:32" ht="15.95" customHeight="1" x14ac:dyDescent="0.25">
      <c r="T1406" s="5"/>
      <c r="AF1406" s="6"/>
    </row>
    <row r="1407" spans="20:32" ht="15.95" customHeight="1" x14ac:dyDescent="0.25">
      <c r="T1407" s="5"/>
      <c r="AF1407" s="6"/>
    </row>
    <row r="1408" spans="20:32" ht="15.95" customHeight="1" x14ac:dyDescent="0.25">
      <c r="T1408" s="5"/>
      <c r="AF1408" s="6"/>
    </row>
    <row r="1409" spans="20:32" ht="15.95" customHeight="1" x14ac:dyDescent="0.25">
      <c r="T1409" s="5"/>
      <c r="AF1409" s="6"/>
    </row>
    <row r="1410" spans="20:32" ht="15.95" customHeight="1" x14ac:dyDescent="0.25">
      <c r="T1410" s="5"/>
      <c r="AF1410" s="6"/>
    </row>
    <row r="1411" spans="20:32" ht="15.95" customHeight="1" x14ac:dyDescent="0.25">
      <c r="T1411" s="5"/>
      <c r="AF1411" s="6"/>
    </row>
    <row r="1412" spans="20:32" ht="15.95" customHeight="1" x14ac:dyDescent="0.25">
      <c r="T1412" s="5"/>
      <c r="AF1412" s="6"/>
    </row>
    <row r="1413" spans="20:32" ht="15.95" customHeight="1" x14ac:dyDescent="0.25">
      <c r="T1413" s="5"/>
      <c r="AF1413" s="6"/>
    </row>
    <row r="1414" spans="20:32" ht="15.95" customHeight="1" x14ac:dyDescent="0.25">
      <c r="T1414" s="5"/>
      <c r="AF1414" s="6"/>
    </row>
    <row r="1415" spans="20:32" ht="15.95" customHeight="1" x14ac:dyDescent="0.25">
      <c r="T1415" s="5"/>
      <c r="AF1415" s="6"/>
    </row>
    <row r="1416" spans="20:32" ht="15.95" customHeight="1" x14ac:dyDescent="0.25">
      <c r="T1416" s="5"/>
      <c r="AF1416" s="6"/>
    </row>
    <row r="1417" spans="20:32" ht="15.95" customHeight="1" x14ac:dyDescent="0.25">
      <c r="T1417" s="5"/>
      <c r="AF1417" s="6"/>
    </row>
    <row r="1418" spans="20:32" ht="15.95" customHeight="1" x14ac:dyDescent="0.25">
      <c r="T1418" s="5"/>
      <c r="AF1418" s="6"/>
    </row>
    <row r="1419" spans="20:32" ht="15.95" customHeight="1" x14ac:dyDescent="0.25">
      <c r="T1419" s="5"/>
      <c r="AF1419" s="6"/>
    </row>
    <row r="1420" spans="20:32" ht="15.95" customHeight="1" x14ac:dyDescent="0.25">
      <c r="T1420" s="5"/>
      <c r="AF1420" s="6"/>
    </row>
    <row r="1421" spans="20:32" ht="15.95" customHeight="1" x14ac:dyDescent="0.25">
      <c r="T1421" s="5"/>
      <c r="AF1421" s="6"/>
    </row>
    <row r="1422" spans="20:32" ht="15.95" customHeight="1" x14ac:dyDescent="0.25">
      <c r="T1422" s="5"/>
      <c r="AF1422" s="6"/>
    </row>
    <row r="1423" spans="20:32" ht="15.95" customHeight="1" x14ac:dyDescent="0.25">
      <c r="T1423" s="5"/>
      <c r="AF1423" s="6"/>
    </row>
    <row r="1424" spans="20:32" ht="15.95" customHeight="1" x14ac:dyDescent="0.25">
      <c r="T1424" s="5"/>
      <c r="AF1424" s="6"/>
    </row>
    <row r="1425" spans="20:32" ht="15.95" customHeight="1" x14ac:dyDescent="0.25">
      <c r="T1425" s="5"/>
      <c r="AF1425" s="6"/>
    </row>
    <row r="1426" spans="20:32" ht="15.95" customHeight="1" x14ac:dyDescent="0.25">
      <c r="T1426" s="5"/>
      <c r="AF1426" s="6"/>
    </row>
    <row r="1427" spans="20:32" ht="15.95" customHeight="1" x14ac:dyDescent="0.25">
      <c r="T1427" s="5"/>
      <c r="AF1427" s="6"/>
    </row>
    <row r="1428" spans="20:32" ht="15.95" customHeight="1" x14ac:dyDescent="0.25">
      <c r="T1428" s="5"/>
      <c r="AF1428" s="6"/>
    </row>
    <row r="1429" spans="20:32" ht="15.95" customHeight="1" x14ac:dyDescent="0.25">
      <c r="T1429" s="5"/>
      <c r="AF1429" s="6"/>
    </row>
    <row r="1430" spans="20:32" ht="15.95" customHeight="1" x14ac:dyDescent="0.25">
      <c r="T1430" s="5"/>
      <c r="AF1430" s="6"/>
    </row>
    <row r="1431" spans="20:32" ht="15.95" customHeight="1" x14ac:dyDescent="0.25">
      <c r="T1431" s="5"/>
      <c r="AF1431" s="6"/>
    </row>
    <row r="1432" spans="20:32" ht="15.95" customHeight="1" x14ac:dyDescent="0.25">
      <c r="T1432" s="5"/>
      <c r="AF1432" s="6"/>
    </row>
    <row r="1433" spans="20:32" ht="15.95" customHeight="1" x14ac:dyDescent="0.25">
      <c r="T1433" s="5"/>
      <c r="AF1433" s="6"/>
    </row>
    <row r="1434" spans="20:32" ht="15.95" customHeight="1" x14ac:dyDescent="0.25">
      <c r="T1434" s="5"/>
      <c r="AF1434" s="6"/>
    </row>
    <row r="1435" spans="20:32" ht="15.95" customHeight="1" x14ac:dyDescent="0.25">
      <c r="T1435" s="5"/>
      <c r="AF1435" s="6"/>
    </row>
    <row r="1436" spans="20:32" ht="15.95" customHeight="1" x14ac:dyDescent="0.25">
      <c r="T1436" s="5"/>
      <c r="AF1436" s="6"/>
    </row>
    <row r="1437" spans="20:32" ht="15.95" customHeight="1" x14ac:dyDescent="0.25">
      <c r="T1437" s="5"/>
      <c r="AF1437" s="6"/>
    </row>
    <row r="1438" spans="20:32" ht="15.95" customHeight="1" x14ac:dyDescent="0.25">
      <c r="T1438" s="5"/>
      <c r="AF1438" s="6"/>
    </row>
    <row r="1439" spans="20:32" ht="15.95" customHeight="1" x14ac:dyDescent="0.25">
      <c r="T1439" s="5"/>
      <c r="AF1439" s="6"/>
    </row>
    <row r="1440" spans="20:32" ht="15.95" customHeight="1" x14ac:dyDescent="0.25">
      <c r="T1440" s="5"/>
      <c r="AF1440" s="6"/>
    </row>
    <row r="1441" spans="20:32" ht="15.95" customHeight="1" x14ac:dyDescent="0.25">
      <c r="T1441" s="5"/>
      <c r="AF1441" s="6"/>
    </row>
    <row r="1442" spans="20:32" ht="15.95" customHeight="1" x14ac:dyDescent="0.25">
      <c r="T1442" s="5"/>
      <c r="AF1442" s="6"/>
    </row>
    <row r="1443" spans="20:32" ht="15.95" customHeight="1" x14ac:dyDescent="0.25">
      <c r="T1443" s="5"/>
      <c r="AF1443" s="6"/>
    </row>
    <row r="1444" spans="20:32" ht="15.95" customHeight="1" x14ac:dyDescent="0.25">
      <c r="T1444" s="5"/>
      <c r="AF1444" s="6"/>
    </row>
    <row r="1445" spans="20:32" ht="15.95" customHeight="1" x14ac:dyDescent="0.25">
      <c r="T1445" s="5"/>
      <c r="AF1445" s="6"/>
    </row>
    <row r="1446" spans="20:32" ht="15.95" customHeight="1" x14ac:dyDescent="0.25">
      <c r="T1446" s="5"/>
      <c r="AF1446" s="6"/>
    </row>
    <row r="1447" spans="20:32" ht="15.95" customHeight="1" x14ac:dyDescent="0.25">
      <c r="T1447" s="5"/>
      <c r="AF1447" s="6"/>
    </row>
    <row r="1448" spans="20:32" ht="15.95" customHeight="1" x14ac:dyDescent="0.25">
      <c r="T1448" s="5"/>
      <c r="AF1448" s="6"/>
    </row>
    <row r="1449" spans="20:32" ht="15.95" customHeight="1" x14ac:dyDescent="0.25">
      <c r="T1449" s="5"/>
      <c r="AF1449" s="6"/>
    </row>
    <row r="1450" spans="20:32" ht="15.95" customHeight="1" x14ac:dyDescent="0.25">
      <c r="T1450" s="5"/>
      <c r="AF1450" s="6"/>
    </row>
    <row r="1451" spans="20:32" ht="15.95" customHeight="1" x14ac:dyDescent="0.25">
      <c r="T1451" s="5"/>
      <c r="AF1451" s="6"/>
    </row>
    <row r="1452" spans="20:32" ht="15.95" customHeight="1" x14ac:dyDescent="0.25">
      <c r="T1452" s="5"/>
      <c r="AF1452" s="6"/>
    </row>
    <row r="1453" spans="20:32" ht="15.95" customHeight="1" x14ac:dyDescent="0.25">
      <c r="T1453" s="5"/>
      <c r="AF1453" s="6"/>
    </row>
    <row r="1454" spans="20:32" ht="15.95" customHeight="1" x14ac:dyDescent="0.25">
      <c r="T1454" s="5"/>
      <c r="AF1454" s="6"/>
    </row>
    <row r="1455" spans="20:32" ht="15.95" customHeight="1" x14ac:dyDescent="0.25">
      <c r="T1455" s="5"/>
      <c r="AF1455" s="6"/>
    </row>
    <row r="1456" spans="20:32" ht="15.95" customHeight="1" x14ac:dyDescent="0.25">
      <c r="T1456" s="5"/>
      <c r="AF1456" s="6"/>
    </row>
    <row r="1457" spans="20:32" ht="15.95" customHeight="1" x14ac:dyDescent="0.25">
      <c r="T1457" s="5"/>
      <c r="AF1457" s="6"/>
    </row>
    <row r="1458" spans="20:32" ht="15.95" customHeight="1" x14ac:dyDescent="0.25">
      <c r="T1458" s="5"/>
      <c r="AF1458" s="6"/>
    </row>
    <row r="1459" spans="20:32" ht="15.95" customHeight="1" x14ac:dyDescent="0.25">
      <c r="T1459" s="5"/>
      <c r="AF1459" s="6"/>
    </row>
    <row r="1460" spans="20:32" ht="15.95" customHeight="1" x14ac:dyDescent="0.25">
      <c r="T1460" s="5"/>
      <c r="AF1460" s="6"/>
    </row>
    <row r="1461" spans="20:32" ht="15.95" customHeight="1" x14ac:dyDescent="0.25">
      <c r="T1461" s="5"/>
      <c r="AF1461" s="6"/>
    </row>
    <row r="1462" spans="20:32" ht="15.95" customHeight="1" x14ac:dyDescent="0.25">
      <c r="T1462" s="5"/>
      <c r="AF1462" s="6"/>
    </row>
    <row r="1463" spans="20:32" ht="15.95" customHeight="1" x14ac:dyDescent="0.25">
      <c r="T1463" s="5"/>
      <c r="AF1463" s="6"/>
    </row>
    <row r="1464" spans="20:32" ht="15.95" customHeight="1" x14ac:dyDescent="0.25">
      <c r="T1464" s="5"/>
      <c r="AF1464" s="6"/>
    </row>
    <row r="1465" spans="20:32" ht="15.95" customHeight="1" x14ac:dyDescent="0.25">
      <c r="T1465" s="5"/>
      <c r="AF1465" s="6"/>
    </row>
    <row r="1466" spans="20:32" ht="15.95" customHeight="1" x14ac:dyDescent="0.25">
      <c r="T1466" s="5"/>
      <c r="AF1466" s="6"/>
    </row>
    <row r="1467" spans="20:32" ht="15.95" customHeight="1" x14ac:dyDescent="0.25">
      <c r="T1467" s="5"/>
      <c r="AF1467" s="6"/>
    </row>
    <row r="1468" spans="20:32" ht="15.95" customHeight="1" x14ac:dyDescent="0.25">
      <c r="T1468" s="5"/>
      <c r="AF1468" s="6"/>
    </row>
    <row r="1469" spans="20:32" ht="15.95" customHeight="1" x14ac:dyDescent="0.25">
      <c r="T1469" s="5"/>
      <c r="AF1469" s="6"/>
    </row>
    <row r="1470" spans="20:32" ht="15.95" customHeight="1" x14ac:dyDescent="0.25">
      <c r="T1470" s="5"/>
      <c r="AF1470" s="6"/>
    </row>
    <row r="1471" spans="20:32" ht="15.95" customHeight="1" x14ac:dyDescent="0.25">
      <c r="T1471" s="5"/>
      <c r="AF1471" s="6"/>
    </row>
    <row r="1472" spans="20:32" ht="15.95" customHeight="1" x14ac:dyDescent="0.25">
      <c r="T1472" s="5"/>
      <c r="AF1472" s="6"/>
    </row>
    <row r="1473" spans="20:32" ht="15.95" customHeight="1" x14ac:dyDescent="0.25">
      <c r="T1473" s="5"/>
      <c r="AF1473" s="6"/>
    </row>
    <row r="1474" spans="20:32" ht="15.95" customHeight="1" x14ac:dyDescent="0.25">
      <c r="T1474" s="5"/>
      <c r="AF1474" s="6"/>
    </row>
    <row r="1475" spans="20:32" ht="15.95" customHeight="1" x14ac:dyDescent="0.25">
      <c r="T1475" s="5"/>
      <c r="AF1475" s="6"/>
    </row>
    <row r="1476" spans="20:32" ht="15.95" customHeight="1" x14ac:dyDescent="0.25">
      <c r="T1476" s="5"/>
      <c r="AF1476" s="6"/>
    </row>
    <row r="1477" spans="20:32" ht="15.95" customHeight="1" x14ac:dyDescent="0.25">
      <c r="T1477" s="5"/>
      <c r="AF1477" s="6"/>
    </row>
    <row r="1478" spans="20:32" ht="15.95" customHeight="1" x14ac:dyDescent="0.25">
      <c r="T1478" s="5"/>
      <c r="AF1478" s="6"/>
    </row>
    <row r="1479" spans="20:32" ht="15.95" customHeight="1" x14ac:dyDescent="0.25">
      <c r="T1479" s="5"/>
      <c r="AF1479" s="6"/>
    </row>
    <row r="1480" spans="20:32" ht="15.95" customHeight="1" x14ac:dyDescent="0.25">
      <c r="T1480" s="5"/>
      <c r="AF1480" s="6"/>
    </row>
    <row r="1481" spans="20:32" ht="15.95" customHeight="1" x14ac:dyDescent="0.25">
      <c r="T1481" s="5"/>
      <c r="AF1481" s="6"/>
    </row>
    <row r="1482" spans="20:32" ht="15.95" customHeight="1" x14ac:dyDescent="0.25">
      <c r="T1482" s="5"/>
      <c r="AF1482" s="6"/>
    </row>
    <row r="1483" spans="20:32" ht="15.95" customHeight="1" x14ac:dyDescent="0.25">
      <c r="T1483" s="5"/>
      <c r="AF1483" s="6"/>
    </row>
    <row r="1484" spans="20:32" ht="15.95" customHeight="1" x14ac:dyDescent="0.25">
      <c r="T1484" s="5"/>
      <c r="AF1484" s="6"/>
    </row>
    <row r="1485" spans="20:32" ht="15.95" customHeight="1" x14ac:dyDescent="0.25">
      <c r="T1485" s="5"/>
      <c r="AF1485" s="6"/>
    </row>
    <row r="1486" spans="20:32" ht="15.95" customHeight="1" x14ac:dyDescent="0.25">
      <c r="T1486" s="5"/>
      <c r="AF1486" s="6"/>
    </row>
    <row r="1487" spans="20:32" ht="15.95" customHeight="1" x14ac:dyDescent="0.25">
      <c r="T1487" s="5"/>
      <c r="AF1487" s="6"/>
    </row>
    <row r="1488" spans="20:32" ht="15.95" customHeight="1" x14ac:dyDescent="0.25">
      <c r="T1488" s="5"/>
      <c r="AF1488" s="6"/>
    </row>
    <row r="1489" spans="20:32" ht="15.95" customHeight="1" x14ac:dyDescent="0.25">
      <c r="T1489" s="5"/>
      <c r="AF1489" s="6"/>
    </row>
    <row r="1490" spans="20:32" ht="15.95" customHeight="1" x14ac:dyDescent="0.25">
      <c r="T1490" s="5"/>
      <c r="AF1490" s="6"/>
    </row>
    <row r="1491" spans="20:32" ht="15.95" customHeight="1" x14ac:dyDescent="0.25">
      <c r="T1491" s="5"/>
      <c r="AF1491" s="6"/>
    </row>
    <row r="1492" spans="20:32" ht="15.95" customHeight="1" x14ac:dyDescent="0.25">
      <c r="T1492" s="5"/>
      <c r="AF1492" s="6"/>
    </row>
    <row r="1493" spans="20:32" ht="15.95" customHeight="1" x14ac:dyDescent="0.25">
      <c r="T1493" s="5"/>
      <c r="AF1493" s="6"/>
    </row>
    <row r="1494" spans="20:32" ht="15.95" customHeight="1" x14ac:dyDescent="0.25">
      <c r="T1494" s="5"/>
      <c r="AF1494" s="6"/>
    </row>
    <row r="1495" spans="20:32" ht="15.95" customHeight="1" x14ac:dyDescent="0.25">
      <c r="T1495" s="5"/>
      <c r="AF1495" s="6"/>
    </row>
    <row r="1496" spans="20:32" ht="15.95" customHeight="1" x14ac:dyDescent="0.25">
      <c r="T1496" s="5"/>
      <c r="AF1496" s="6"/>
    </row>
    <row r="1497" spans="20:32" ht="15.95" customHeight="1" x14ac:dyDescent="0.25">
      <c r="T1497" s="5"/>
      <c r="AF1497" s="6"/>
    </row>
    <row r="1498" spans="20:32" ht="15.95" customHeight="1" x14ac:dyDescent="0.25">
      <c r="T1498" s="5"/>
      <c r="AF1498" s="6"/>
    </row>
    <row r="1499" spans="20:32" ht="15.95" customHeight="1" x14ac:dyDescent="0.25">
      <c r="T1499" s="5"/>
      <c r="AF1499" s="6"/>
    </row>
    <row r="1500" spans="20:32" ht="15.95" customHeight="1" x14ac:dyDescent="0.25">
      <c r="T1500" s="5"/>
      <c r="AF1500" s="6"/>
    </row>
    <row r="1501" spans="20:32" ht="15.95" customHeight="1" x14ac:dyDescent="0.25">
      <c r="T1501" s="5"/>
      <c r="AF1501" s="6"/>
    </row>
    <row r="1502" spans="20:32" ht="15.95" customHeight="1" x14ac:dyDescent="0.25">
      <c r="T1502" s="5"/>
      <c r="AF1502" s="6"/>
    </row>
    <row r="1503" spans="20:32" ht="15.95" customHeight="1" x14ac:dyDescent="0.25">
      <c r="T1503" s="5"/>
      <c r="AF1503" s="6"/>
    </row>
    <row r="1504" spans="20:32" ht="15.95" customHeight="1" x14ac:dyDescent="0.25">
      <c r="T1504" s="5"/>
      <c r="AF1504" s="6"/>
    </row>
    <row r="1505" spans="20:32" ht="15.95" customHeight="1" x14ac:dyDescent="0.25">
      <c r="T1505" s="5"/>
      <c r="AF1505" s="6"/>
    </row>
    <row r="1506" spans="20:32" ht="15.95" customHeight="1" x14ac:dyDescent="0.25">
      <c r="T1506" s="5"/>
      <c r="AF1506" s="6"/>
    </row>
    <row r="1507" spans="20:32" ht="15.95" customHeight="1" x14ac:dyDescent="0.25">
      <c r="T1507" s="5"/>
      <c r="AF1507" s="6"/>
    </row>
    <row r="1508" spans="20:32" ht="15.95" customHeight="1" x14ac:dyDescent="0.25">
      <c r="T1508" s="5"/>
      <c r="AF1508" s="6"/>
    </row>
    <row r="1509" spans="20:32" ht="15.95" customHeight="1" x14ac:dyDescent="0.25">
      <c r="T1509" s="5"/>
      <c r="AF1509" s="6"/>
    </row>
    <row r="1510" spans="20:32" ht="15.95" customHeight="1" x14ac:dyDescent="0.25">
      <c r="T1510" s="5"/>
      <c r="AF1510" s="6"/>
    </row>
    <row r="1511" spans="20:32" ht="15.95" customHeight="1" x14ac:dyDescent="0.25">
      <c r="T1511" s="5"/>
      <c r="AF1511" s="6"/>
    </row>
    <row r="1512" spans="20:32" ht="15.95" customHeight="1" x14ac:dyDescent="0.25">
      <c r="T1512" s="5"/>
      <c r="AF1512" s="6"/>
    </row>
    <row r="1513" spans="20:32" ht="15.95" customHeight="1" x14ac:dyDescent="0.25">
      <c r="T1513" s="5"/>
      <c r="AF1513" s="6"/>
    </row>
    <row r="1514" spans="20:32" ht="15.95" customHeight="1" x14ac:dyDescent="0.25">
      <c r="T1514" s="5"/>
      <c r="AF1514" s="6"/>
    </row>
    <row r="1515" spans="20:32" ht="15.95" customHeight="1" x14ac:dyDescent="0.25">
      <c r="T1515" s="5"/>
      <c r="AF1515" s="6"/>
    </row>
    <row r="1516" spans="20:32" ht="15.95" customHeight="1" x14ac:dyDescent="0.25">
      <c r="T1516" s="5"/>
      <c r="AF1516" s="6"/>
    </row>
    <row r="1517" spans="20:32" ht="15.95" customHeight="1" x14ac:dyDescent="0.25">
      <c r="T1517" s="5"/>
      <c r="AF1517" s="6"/>
    </row>
    <row r="1518" spans="20:32" ht="15.95" customHeight="1" x14ac:dyDescent="0.25">
      <c r="T1518" s="5"/>
      <c r="AF1518" s="6"/>
    </row>
    <row r="1519" spans="20:32" ht="15.95" customHeight="1" x14ac:dyDescent="0.25">
      <c r="T1519" s="5"/>
      <c r="AF1519" s="6"/>
    </row>
    <row r="1520" spans="20:32" ht="15.95" customHeight="1" x14ac:dyDescent="0.25">
      <c r="T1520" s="5"/>
      <c r="AF1520" s="6"/>
    </row>
    <row r="1521" spans="20:32" ht="15.95" customHeight="1" x14ac:dyDescent="0.25">
      <c r="T1521" s="5"/>
      <c r="AF1521" s="6"/>
    </row>
    <row r="1522" spans="20:32" ht="15.95" customHeight="1" x14ac:dyDescent="0.25">
      <c r="T1522" s="5"/>
      <c r="AF1522" s="6"/>
    </row>
    <row r="1523" spans="20:32" ht="15.95" customHeight="1" x14ac:dyDescent="0.25">
      <c r="T1523" s="5"/>
      <c r="AF1523" s="6"/>
    </row>
    <row r="1524" spans="20:32" ht="15.95" customHeight="1" x14ac:dyDescent="0.25">
      <c r="T1524" s="5"/>
      <c r="AF1524" s="6"/>
    </row>
    <row r="1525" spans="20:32" ht="15.95" customHeight="1" x14ac:dyDescent="0.25">
      <c r="T1525" s="5"/>
      <c r="AF1525" s="6"/>
    </row>
    <row r="1526" spans="20:32" ht="15.95" customHeight="1" x14ac:dyDescent="0.25">
      <c r="T1526" s="5"/>
      <c r="AF1526" s="6"/>
    </row>
    <row r="1527" spans="20:32" ht="15.95" customHeight="1" x14ac:dyDescent="0.25">
      <c r="T1527" s="5"/>
      <c r="AF1527" s="6"/>
    </row>
    <row r="1528" spans="20:32" ht="15.95" customHeight="1" x14ac:dyDescent="0.25">
      <c r="T1528" s="5"/>
      <c r="AF1528" s="6"/>
    </row>
    <row r="1529" spans="20:32" ht="15.95" customHeight="1" x14ac:dyDescent="0.25">
      <c r="T1529" s="5"/>
      <c r="AF1529" s="6"/>
    </row>
    <row r="1530" spans="20:32" ht="15.95" customHeight="1" x14ac:dyDescent="0.25">
      <c r="T1530" s="5"/>
      <c r="AF1530" s="6"/>
    </row>
    <row r="1531" spans="20:32" ht="15.95" customHeight="1" x14ac:dyDescent="0.25">
      <c r="T1531" s="5"/>
      <c r="AF1531" s="6"/>
    </row>
    <row r="1532" spans="20:32" ht="15.95" customHeight="1" x14ac:dyDescent="0.25">
      <c r="T1532" s="5"/>
      <c r="AF1532" s="6"/>
    </row>
    <row r="1533" spans="20:32" ht="15.95" customHeight="1" x14ac:dyDescent="0.25">
      <c r="T1533" s="5"/>
      <c r="AF1533" s="6"/>
    </row>
    <row r="1534" spans="20:32" ht="15.95" customHeight="1" x14ac:dyDescent="0.25">
      <c r="T1534" s="5"/>
      <c r="AF1534" s="6"/>
    </row>
    <row r="1535" spans="20:32" ht="15.95" customHeight="1" x14ac:dyDescent="0.25">
      <c r="T1535" s="5"/>
      <c r="AF1535" s="6"/>
    </row>
    <row r="1536" spans="20:32" ht="15.95" customHeight="1" x14ac:dyDescent="0.25">
      <c r="T1536" s="5"/>
      <c r="AF1536" s="6"/>
    </row>
    <row r="1537" spans="20:32" ht="15.95" customHeight="1" x14ac:dyDescent="0.25">
      <c r="T1537" s="5"/>
      <c r="AF1537" s="6"/>
    </row>
    <row r="1538" spans="20:32" ht="15.95" customHeight="1" x14ac:dyDescent="0.25">
      <c r="T1538" s="5"/>
      <c r="AF1538" s="6"/>
    </row>
    <row r="1539" spans="20:32" ht="15.95" customHeight="1" x14ac:dyDescent="0.25">
      <c r="T1539" s="5"/>
      <c r="AF1539" s="6"/>
    </row>
    <row r="1540" spans="20:32" ht="15.95" customHeight="1" x14ac:dyDescent="0.25">
      <c r="T1540" s="5"/>
      <c r="AF1540" s="6"/>
    </row>
    <row r="1541" spans="20:32" ht="15.95" customHeight="1" x14ac:dyDescent="0.25">
      <c r="T1541" s="5"/>
      <c r="AF1541" s="6"/>
    </row>
    <row r="1542" spans="20:32" ht="15.95" customHeight="1" x14ac:dyDescent="0.25">
      <c r="T1542" s="5"/>
      <c r="AF1542" s="6"/>
    </row>
    <row r="1543" spans="20:32" ht="15.95" customHeight="1" x14ac:dyDescent="0.25">
      <c r="T1543" s="5"/>
      <c r="AF1543" s="6"/>
    </row>
    <row r="1544" spans="20:32" ht="15.95" customHeight="1" x14ac:dyDescent="0.25">
      <c r="T1544" s="5"/>
      <c r="AF1544" s="6"/>
    </row>
    <row r="1545" spans="20:32" ht="15.95" customHeight="1" x14ac:dyDescent="0.25">
      <c r="T1545" s="5"/>
      <c r="AF1545" s="6"/>
    </row>
    <row r="1546" spans="20:32" ht="15.95" customHeight="1" x14ac:dyDescent="0.25">
      <c r="T1546" s="5"/>
      <c r="AF1546" s="6"/>
    </row>
    <row r="1547" spans="20:32" ht="15.95" customHeight="1" x14ac:dyDescent="0.25">
      <c r="T1547" s="5"/>
      <c r="AF1547" s="6"/>
    </row>
    <row r="1548" spans="20:32" ht="15.95" customHeight="1" x14ac:dyDescent="0.25">
      <c r="T1548" s="5"/>
      <c r="AF1548" s="6"/>
    </row>
    <row r="1549" spans="20:32" ht="15.95" customHeight="1" x14ac:dyDescent="0.25">
      <c r="T1549" s="5"/>
      <c r="AF1549" s="6"/>
    </row>
    <row r="1550" spans="20:32" ht="15.95" customHeight="1" x14ac:dyDescent="0.25">
      <c r="T1550" s="5"/>
      <c r="AF1550" s="6"/>
    </row>
    <row r="1551" spans="20:32" ht="15.95" customHeight="1" x14ac:dyDescent="0.25">
      <c r="T1551" s="5"/>
      <c r="AF1551" s="6"/>
    </row>
    <row r="1552" spans="20:32" ht="15.95" customHeight="1" x14ac:dyDescent="0.25">
      <c r="T1552" s="5"/>
      <c r="AF1552" s="6"/>
    </row>
    <row r="1553" spans="20:32" ht="15.95" customHeight="1" x14ac:dyDescent="0.25">
      <c r="T1553" s="5"/>
      <c r="AF1553" s="6"/>
    </row>
    <row r="1554" spans="20:32" ht="15.95" customHeight="1" x14ac:dyDescent="0.25">
      <c r="T1554" s="5"/>
      <c r="AF1554" s="6"/>
    </row>
    <row r="1555" spans="20:32" ht="15.95" customHeight="1" x14ac:dyDescent="0.25">
      <c r="T1555" s="5"/>
      <c r="AF1555" s="6"/>
    </row>
    <row r="1556" spans="20:32" ht="15.95" customHeight="1" x14ac:dyDescent="0.25">
      <c r="T1556" s="5"/>
      <c r="AF1556" s="6"/>
    </row>
    <row r="1557" spans="20:32" ht="15.95" customHeight="1" x14ac:dyDescent="0.25">
      <c r="T1557" s="5"/>
      <c r="AF1557" s="6"/>
    </row>
    <row r="1558" spans="20:32" ht="15.95" customHeight="1" x14ac:dyDescent="0.25">
      <c r="T1558" s="5"/>
      <c r="AF1558" s="6"/>
    </row>
    <row r="1559" spans="20:32" ht="15.95" customHeight="1" x14ac:dyDescent="0.25">
      <c r="T1559" s="5"/>
      <c r="AF1559" s="6"/>
    </row>
    <row r="1560" spans="20:32" ht="15.95" customHeight="1" x14ac:dyDescent="0.25">
      <c r="T1560" s="5"/>
      <c r="AF1560" s="6"/>
    </row>
    <row r="1561" spans="20:32" ht="15.95" customHeight="1" x14ac:dyDescent="0.25">
      <c r="T1561" s="5"/>
      <c r="AF1561" s="6"/>
    </row>
    <row r="1562" spans="20:32" ht="15.95" customHeight="1" x14ac:dyDescent="0.25">
      <c r="T1562" s="5"/>
      <c r="AF1562" s="6"/>
    </row>
    <row r="1563" spans="20:32" ht="15.95" customHeight="1" x14ac:dyDescent="0.25">
      <c r="T1563" s="5"/>
      <c r="AF1563" s="6"/>
    </row>
    <row r="1564" spans="20:32" ht="15.95" customHeight="1" x14ac:dyDescent="0.25">
      <c r="T1564" s="5"/>
      <c r="AF1564" s="6"/>
    </row>
    <row r="1565" spans="20:32" ht="15.95" customHeight="1" x14ac:dyDescent="0.25">
      <c r="T1565" s="5"/>
      <c r="AF1565" s="6"/>
    </row>
    <row r="1566" spans="20:32" ht="15.95" customHeight="1" x14ac:dyDescent="0.25">
      <c r="T1566" s="5"/>
      <c r="AF1566" s="6"/>
    </row>
    <row r="1567" spans="20:32" ht="15.95" customHeight="1" x14ac:dyDescent="0.25">
      <c r="T1567" s="5"/>
      <c r="AF1567" s="6"/>
    </row>
    <row r="1568" spans="20:32" ht="15.95" customHeight="1" x14ac:dyDescent="0.25">
      <c r="T1568" s="5"/>
      <c r="AF1568" s="6"/>
    </row>
    <row r="1569" spans="20:32" ht="15.95" customHeight="1" x14ac:dyDescent="0.25">
      <c r="T1569" s="5"/>
      <c r="AF1569" s="6"/>
    </row>
    <row r="1570" spans="20:32" ht="15.95" customHeight="1" x14ac:dyDescent="0.25">
      <c r="T1570" s="5"/>
      <c r="AF1570" s="6"/>
    </row>
    <row r="1571" spans="20:32" ht="15.95" customHeight="1" x14ac:dyDescent="0.25">
      <c r="T1571" s="5"/>
      <c r="AF1571" s="6"/>
    </row>
    <row r="1572" spans="20:32" ht="15.95" customHeight="1" x14ac:dyDescent="0.25">
      <c r="T1572" s="5"/>
      <c r="AF1572" s="6"/>
    </row>
    <row r="1573" spans="20:32" ht="15.95" customHeight="1" x14ac:dyDescent="0.25">
      <c r="T1573" s="5"/>
      <c r="AF1573" s="6"/>
    </row>
    <row r="1574" spans="20:32" ht="15.95" customHeight="1" x14ac:dyDescent="0.25">
      <c r="T1574" s="5"/>
      <c r="AF1574" s="6"/>
    </row>
    <row r="1575" spans="20:32" ht="15.95" customHeight="1" x14ac:dyDescent="0.25">
      <c r="T1575" s="5"/>
      <c r="AF1575" s="6"/>
    </row>
    <row r="1576" spans="20:32" ht="15.95" customHeight="1" x14ac:dyDescent="0.25">
      <c r="T1576" s="5"/>
      <c r="AF1576" s="6"/>
    </row>
    <row r="1577" spans="20:32" ht="15.95" customHeight="1" x14ac:dyDescent="0.25">
      <c r="T1577" s="5"/>
      <c r="AF1577" s="6"/>
    </row>
    <row r="1578" spans="20:32" ht="15.95" customHeight="1" x14ac:dyDescent="0.25">
      <c r="T1578" s="5"/>
      <c r="AF1578" s="6"/>
    </row>
    <row r="1579" spans="20:32" ht="15.95" customHeight="1" x14ac:dyDescent="0.25">
      <c r="T1579" s="5"/>
      <c r="AF1579" s="6"/>
    </row>
    <row r="1580" spans="20:32" ht="15.95" customHeight="1" x14ac:dyDescent="0.25">
      <c r="T1580" s="5"/>
      <c r="AF1580" s="6"/>
    </row>
    <row r="1581" spans="20:32" ht="15.95" customHeight="1" x14ac:dyDescent="0.25">
      <c r="T1581" s="5"/>
      <c r="AF1581" s="6"/>
    </row>
    <row r="1582" spans="20:32" ht="15.95" customHeight="1" x14ac:dyDescent="0.25">
      <c r="T1582" s="5"/>
      <c r="AF1582" s="6"/>
    </row>
    <row r="1583" spans="20:32" ht="15.95" customHeight="1" x14ac:dyDescent="0.25">
      <c r="T1583" s="5"/>
      <c r="AF1583" s="6"/>
    </row>
    <row r="1584" spans="20:32" ht="15.95" customHeight="1" x14ac:dyDescent="0.25">
      <c r="T1584" s="5"/>
      <c r="AF1584" s="6"/>
    </row>
    <row r="1585" spans="20:32" ht="15.95" customHeight="1" x14ac:dyDescent="0.25">
      <c r="T1585" s="5"/>
      <c r="AF1585" s="6"/>
    </row>
    <row r="1586" spans="20:32" ht="15.95" customHeight="1" x14ac:dyDescent="0.25">
      <c r="T1586" s="5"/>
      <c r="AF1586" s="6"/>
    </row>
    <row r="1587" spans="20:32" ht="15.95" customHeight="1" x14ac:dyDescent="0.25">
      <c r="T1587" s="5"/>
      <c r="AF1587" s="6"/>
    </row>
    <row r="1588" spans="20:32" ht="15.95" customHeight="1" x14ac:dyDescent="0.25">
      <c r="T1588" s="5"/>
      <c r="AF1588" s="6"/>
    </row>
    <row r="1589" spans="20:32" ht="15.95" customHeight="1" x14ac:dyDescent="0.25">
      <c r="T1589" s="5"/>
      <c r="AF1589" s="6"/>
    </row>
    <row r="1590" spans="20:32" ht="15.95" customHeight="1" x14ac:dyDescent="0.25">
      <c r="T1590" s="5"/>
      <c r="AF1590" s="6"/>
    </row>
    <row r="1591" spans="20:32" ht="15.95" customHeight="1" x14ac:dyDescent="0.25">
      <c r="T1591" s="5"/>
      <c r="AF1591" s="6"/>
    </row>
    <row r="1592" spans="20:32" ht="15.95" customHeight="1" x14ac:dyDescent="0.25">
      <c r="T1592" s="5"/>
      <c r="AF1592" s="6"/>
    </row>
    <row r="1593" spans="20:32" ht="15.95" customHeight="1" x14ac:dyDescent="0.25">
      <c r="T1593" s="5"/>
      <c r="AF1593" s="6"/>
    </row>
    <row r="1594" spans="20:32" ht="15.95" customHeight="1" x14ac:dyDescent="0.25">
      <c r="T1594" s="5"/>
      <c r="AF1594" s="6"/>
    </row>
    <row r="1595" spans="20:32" ht="15.95" customHeight="1" x14ac:dyDescent="0.25">
      <c r="T1595" s="5"/>
      <c r="AF1595" s="6"/>
    </row>
    <row r="1596" spans="20:32" ht="15.95" customHeight="1" x14ac:dyDescent="0.25">
      <c r="T1596" s="5"/>
      <c r="AF1596" s="6"/>
    </row>
    <row r="1597" spans="20:32" ht="15.95" customHeight="1" x14ac:dyDescent="0.25">
      <c r="T1597" s="5"/>
      <c r="AF1597" s="6"/>
    </row>
    <row r="1598" spans="20:32" ht="15.95" customHeight="1" x14ac:dyDescent="0.25">
      <c r="T1598" s="5"/>
      <c r="AF1598" s="6"/>
    </row>
    <row r="1599" spans="20:32" ht="15.95" customHeight="1" x14ac:dyDescent="0.25">
      <c r="T1599" s="5"/>
      <c r="AF1599" s="6"/>
    </row>
    <row r="1600" spans="20:32" ht="15.95" customHeight="1" x14ac:dyDescent="0.25">
      <c r="T1600" s="5"/>
      <c r="AF1600" s="6"/>
    </row>
    <row r="1601" spans="20:32" ht="15.95" customHeight="1" x14ac:dyDescent="0.25">
      <c r="T1601" s="5"/>
      <c r="AF1601" s="6"/>
    </row>
    <row r="1602" spans="20:32" ht="15.95" customHeight="1" x14ac:dyDescent="0.25">
      <c r="T1602" s="5"/>
      <c r="AF1602" s="6"/>
    </row>
    <row r="1603" spans="20:32" ht="15.95" customHeight="1" x14ac:dyDescent="0.25">
      <c r="T1603" s="5"/>
      <c r="AF1603" s="6"/>
    </row>
    <row r="1604" spans="20:32" ht="15.95" customHeight="1" x14ac:dyDescent="0.25">
      <c r="T1604" s="5"/>
      <c r="AF1604" s="6"/>
    </row>
    <row r="1605" spans="20:32" ht="15.95" customHeight="1" x14ac:dyDescent="0.25">
      <c r="T1605" s="5"/>
      <c r="AF1605" s="6"/>
    </row>
    <row r="1606" spans="20:32" ht="15.95" customHeight="1" x14ac:dyDescent="0.25">
      <c r="T1606" s="5"/>
      <c r="AF1606" s="6"/>
    </row>
    <row r="1607" spans="20:32" ht="15.95" customHeight="1" x14ac:dyDescent="0.25">
      <c r="T1607" s="5"/>
      <c r="AF1607" s="6"/>
    </row>
    <row r="1608" spans="20:32" ht="15.95" customHeight="1" x14ac:dyDescent="0.25">
      <c r="T1608" s="5"/>
      <c r="AF1608" s="6"/>
    </row>
    <row r="1609" spans="20:32" ht="15.95" customHeight="1" x14ac:dyDescent="0.25">
      <c r="T1609" s="5"/>
      <c r="AF1609" s="6"/>
    </row>
    <row r="1610" spans="20:32" ht="15.95" customHeight="1" x14ac:dyDescent="0.25">
      <c r="T1610" s="5"/>
      <c r="AF1610" s="6"/>
    </row>
    <row r="1611" spans="20:32" ht="15.95" customHeight="1" x14ac:dyDescent="0.25">
      <c r="T1611" s="5"/>
      <c r="AF1611" s="6"/>
    </row>
    <row r="1612" spans="20:32" ht="15.95" customHeight="1" x14ac:dyDescent="0.25">
      <c r="T1612" s="5"/>
      <c r="AF1612" s="6"/>
    </row>
    <row r="1613" spans="20:32" ht="15.95" customHeight="1" x14ac:dyDescent="0.25">
      <c r="T1613" s="5"/>
      <c r="AF1613" s="6"/>
    </row>
    <row r="1614" spans="20:32" ht="15.95" customHeight="1" x14ac:dyDescent="0.25">
      <c r="T1614" s="5"/>
      <c r="AF1614" s="6"/>
    </row>
    <row r="1615" spans="20:32" ht="15.95" customHeight="1" x14ac:dyDescent="0.25">
      <c r="T1615" s="5"/>
      <c r="AF1615" s="6"/>
    </row>
    <row r="1616" spans="20:32" ht="15.95" customHeight="1" x14ac:dyDescent="0.25">
      <c r="T1616" s="5"/>
      <c r="AF1616" s="6"/>
    </row>
    <row r="1617" spans="20:32" ht="15.95" customHeight="1" x14ac:dyDescent="0.25">
      <c r="T1617" s="5"/>
      <c r="AF1617" s="6"/>
    </row>
    <row r="1618" spans="20:32" ht="15.95" customHeight="1" x14ac:dyDescent="0.25">
      <c r="T1618" s="5"/>
      <c r="AF1618" s="6"/>
    </row>
    <row r="1619" spans="20:32" ht="15.95" customHeight="1" x14ac:dyDescent="0.25">
      <c r="T1619" s="5"/>
      <c r="AF1619" s="6"/>
    </row>
    <row r="1620" spans="20:32" ht="15.95" customHeight="1" x14ac:dyDescent="0.25">
      <c r="T1620" s="5"/>
      <c r="AF1620" s="6"/>
    </row>
    <row r="1621" spans="20:32" ht="15.95" customHeight="1" x14ac:dyDescent="0.25">
      <c r="T1621" s="5"/>
      <c r="AF1621" s="6"/>
    </row>
    <row r="1622" spans="20:32" ht="15.95" customHeight="1" x14ac:dyDescent="0.25">
      <c r="T1622" s="5"/>
      <c r="AF1622" s="6"/>
    </row>
    <row r="1623" spans="20:32" ht="15.95" customHeight="1" x14ac:dyDescent="0.25">
      <c r="T1623" s="5"/>
      <c r="AF1623" s="6"/>
    </row>
    <row r="1624" spans="20:32" ht="15.95" customHeight="1" x14ac:dyDescent="0.25">
      <c r="T1624" s="5"/>
      <c r="AF1624" s="6"/>
    </row>
    <row r="1625" spans="20:32" ht="15.95" customHeight="1" x14ac:dyDescent="0.25">
      <c r="T1625" s="5"/>
      <c r="AF1625" s="6"/>
    </row>
    <row r="1626" spans="20:32" ht="15.95" customHeight="1" x14ac:dyDescent="0.25">
      <c r="T1626" s="5"/>
      <c r="AF1626" s="6"/>
    </row>
    <row r="1627" spans="20:32" ht="15.95" customHeight="1" x14ac:dyDescent="0.25">
      <c r="T1627" s="5"/>
      <c r="AF1627" s="6"/>
    </row>
    <row r="1628" spans="20:32" ht="15.95" customHeight="1" x14ac:dyDescent="0.25">
      <c r="T1628" s="5"/>
      <c r="AF1628" s="6"/>
    </row>
    <row r="1629" spans="20:32" ht="15.95" customHeight="1" x14ac:dyDescent="0.25">
      <c r="T1629" s="5"/>
      <c r="AF1629" s="6"/>
    </row>
    <row r="1630" spans="20:32" ht="15.95" customHeight="1" x14ac:dyDescent="0.25">
      <c r="T1630" s="5"/>
      <c r="AF1630" s="6"/>
    </row>
    <row r="1631" spans="20:32" ht="15.95" customHeight="1" x14ac:dyDescent="0.25">
      <c r="T1631" s="5"/>
      <c r="AF1631" s="6"/>
    </row>
    <row r="1632" spans="20:32" ht="15.95" customHeight="1" x14ac:dyDescent="0.25">
      <c r="T1632" s="5"/>
      <c r="AF1632" s="6"/>
    </row>
    <row r="1633" spans="20:32" ht="15.95" customHeight="1" x14ac:dyDescent="0.25">
      <c r="T1633" s="5"/>
      <c r="AF1633" s="6"/>
    </row>
    <row r="1634" spans="20:32" ht="15.95" customHeight="1" x14ac:dyDescent="0.25">
      <c r="T1634" s="5"/>
      <c r="AF1634" s="6"/>
    </row>
    <row r="1635" spans="20:32" ht="15.95" customHeight="1" x14ac:dyDescent="0.25">
      <c r="T1635" s="5"/>
      <c r="AF1635" s="6"/>
    </row>
    <row r="1636" spans="20:32" ht="15.95" customHeight="1" x14ac:dyDescent="0.25">
      <c r="T1636" s="5"/>
      <c r="AF1636" s="6"/>
    </row>
    <row r="1637" spans="20:32" ht="15.95" customHeight="1" x14ac:dyDescent="0.25">
      <c r="T1637" s="5"/>
      <c r="AF1637" s="6"/>
    </row>
    <row r="1638" spans="20:32" ht="15.95" customHeight="1" x14ac:dyDescent="0.25">
      <c r="T1638" s="5"/>
      <c r="AF1638" s="6"/>
    </row>
    <row r="1639" spans="20:32" ht="15.95" customHeight="1" x14ac:dyDescent="0.25">
      <c r="T1639" s="5"/>
      <c r="AF1639" s="6"/>
    </row>
    <row r="1640" spans="20:32" ht="15.95" customHeight="1" x14ac:dyDescent="0.25">
      <c r="T1640" s="5"/>
      <c r="AF1640" s="6"/>
    </row>
    <row r="1641" spans="20:32" ht="15.95" customHeight="1" x14ac:dyDescent="0.25">
      <c r="T1641" s="5"/>
      <c r="AF1641" s="6"/>
    </row>
    <row r="1642" spans="20:32" ht="15.95" customHeight="1" x14ac:dyDescent="0.25">
      <c r="T1642" s="5"/>
      <c r="AF1642" s="6"/>
    </row>
    <row r="1643" spans="20:32" ht="15.95" customHeight="1" x14ac:dyDescent="0.25">
      <c r="T1643" s="5"/>
      <c r="AF1643" s="6"/>
    </row>
    <row r="1644" spans="20:32" ht="15.95" customHeight="1" x14ac:dyDescent="0.25">
      <c r="T1644" s="5"/>
      <c r="AF1644" s="6"/>
    </row>
    <row r="1645" spans="20:32" ht="15.95" customHeight="1" x14ac:dyDescent="0.25">
      <c r="T1645" s="5"/>
      <c r="AF1645" s="6"/>
    </row>
    <row r="1646" spans="20:32" ht="15.95" customHeight="1" x14ac:dyDescent="0.25">
      <c r="T1646" s="5"/>
      <c r="AF1646" s="6"/>
    </row>
    <row r="1647" spans="20:32" ht="15.95" customHeight="1" x14ac:dyDescent="0.25">
      <c r="T1647" s="5"/>
      <c r="AF1647" s="6"/>
    </row>
    <row r="1648" spans="20:32" ht="15.95" customHeight="1" x14ac:dyDescent="0.25">
      <c r="T1648" s="5"/>
      <c r="AF1648" s="6"/>
    </row>
    <row r="1649" spans="20:32" ht="15.95" customHeight="1" x14ac:dyDescent="0.25">
      <c r="T1649" s="5"/>
      <c r="AF1649" s="6"/>
    </row>
    <row r="1650" spans="20:32" ht="15.95" customHeight="1" x14ac:dyDescent="0.25">
      <c r="T1650" s="5"/>
      <c r="AF1650" s="6"/>
    </row>
    <row r="1651" spans="20:32" ht="15.95" customHeight="1" x14ac:dyDescent="0.25">
      <c r="T1651" s="5"/>
      <c r="AF1651" s="6"/>
    </row>
    <row r="1652" spans="20:32" ht="15.95" customHeight="1" x14ac:dyDescent="0.25">
      <c r="T1652" s="5"/>
      <c r="AF1652" s="6"/>
    </row>
    <row r="1653" spans="20:32" ht="15.95" customHeight="1" x14ac:dyDescent="0.25">
      <c r="T1653" s="5"/>
      <c r="AF1653" s="6"/>
    </row>
    <row r="1654" spans="20:32" ht="15.95" customHeight="1" x14ac:dyDescent="0.25">
      <c r="T1654" s="5"/>
      <c r="AF1654" s="6"/>
    </row>
    <row r="1655" spans="20:32" ht="15.95" customHeight="1" x14ac:dyDescent="0.25">
      <c r="T1655" s="5"/>
      <c r="AF1655" s="6"/>
    </row>
    <row r="1656" spans="20:32" ht="15.95" customHeight="1" x14ac:dyDescent="0.25">
      <c r="T1656" s="5"/>
      <c r="AF1656" s="6"/>
    </row>
    <row r="1657" spans="20:32" ht="15.95" customHeight="1" x14ac:dyDescent="0.25">
      <c r="T1657" s="5"/>
      <c r="AF1657" s="6"/>
    </row>
    <row r="1658" spans="20:32" ht="15.95" customHeight="1" x14ac:dyDescent="0.25">
      <c r="T1658" s="5"/>
      <c r="AF1658" s="6"/>
    </row>
    <row r="1659" spans="20:32" ht="15.95" customHeight="1" x14ac:dyDescent="0.25">
      <c r="T1659" s="5"/>
      <c r="AF1659" s="6"/>
    </row>
    <row r="1660" spans="20:32" ht="15.95" customHeight="1" x14ac:dyDescent="0.25">
      <c r="T1660" s="5"/>
      <c r="AF1660" s="6"/>
    </row>
    <row r="1661" spans="20:32" ht="15.95" customHeight="1" x14ac:dyDescent="0.25">
      <c r="T1661" s="5"/>
      <c r="AF1661" s="6"/>
    </row>
    <row r="1662" spans="20:32" ht="15.95" customHeight="1" x14ac:dyDescent="0.25">
      <c r="T1662" s="5"/>
      <c r="AF1662" s="6"/>
    </row>
    <row r="1663" spans="20:32" ht="15.95" customHeight="1" x14ac:dyDescent="0.25">
      <c r="T1663" s="5"/>
      <c r="AF1663" s="6"/>
    </row>
    <row r="1664" spans="20:32" ht="15.95" customHeight="1" x14ac:dyDescent="0.25">
      <c r="T1664" s="5"/>
      <c r="AF1664" s="6"/>
    </row>
    <row r="1665" spans="20:32" ht="15.95" customHeight="1" x14ac:dyDescent="0.25">
      <c r="T1665" s="5"/>
      <c r="AF1665" s="6"/>
    </row>
    <row r="1666" spans="20:32" ht="15.95" customHeight="1" x14ac:dyDescent="0.25">
      <c r="T1666" s="5"/>
      <c r="AF1666" s="6"/>
    </row>
    <row r="1667" spans="20:32" ht="15.95" customHeight="1" x14ac:dyDescent="0.25">
      <c r="T1667" s="5"/>
      <c r="AF1667" s="6"/>
    </row>
    <row r="1668" spans="20:32" ht="15.95" customHeight="1" x14ac:dyDescent="0.25">
      <c r="T1668" s="5"/>
      <c r="AF1668" s="6"/>
    </row>
    <row r="1669" spans="20:32" ht="15.95" customHeight="1" x14ac:dyDescent="0.25">
      <c r="T1669" s="5"/>
      <c r="AF1669" s="6"/>
    </row>
    <row r="1670" spans="20:32" ht="15.95" customHeight="1" x14ac:dyDescent="0.25">
      <c r="T1670" s="5"/>
      <c r="AF1670" s="6"/>
    </row>
    <row r="1671" spans="20:32" ht="15.95" customHeight="1" x14ac:dyDescent="0.25">
      <c r="T1671" s="5"/>
      <c r="AF1671" s="6"/>
    </row>
    <row r="1672" spans="20:32" ht="15.95" customHeight="1" x14ac:dyDescent="0.25">
      <c r="T1672" s="5"/>
      <c r="AF1672" s="6"/>
    </row>
    <row r="1673" spans="20:32" ht="15.95" customHeight="1" x14ac:dyDescent="0.25">
      <c r="T1673" s="5"/>
      <c r="AF1673" s="6"/>
    </row>
    <row r="1674" spans="20:32" ht="15.95" customHeight="1" x14ac:dyDescent="0.25">
      <c r="T1674" s="5"/>
      <c r="AF1674" s="6"/>
    </row>
    <row r="1675" spans="20:32" ht="15.95" customHeight="1" x14ac:dyDescent="0.25">
      <c r="T1675" s="5"/>
      <c r="AF1675" s="6"/>
    </row>
    <row r="1676" spans="20:32" ht="15.95" customHeight="1" x14ac:dyDescent="0.25">
      <c r="T1676" s="5"/>
      <c r="AF1676" s="6"/>
    </row>
    <row r="1677" spans="20:32" ht="15.95" customHeight="1" x14ac:dyDescent="0.25">
      <c r="T1677" s="5"/>
      <c r="AF1677" s="6"/>
    </row>
    <row r="1678" spans="20:32" ht="15.95" customHeight="1" x14ac:dyDescent="0.25">
      <c r="T1678" s="5"/>
      <c r="AF1678" s="6"/>
    </row>
    <row r="1679" spans="20:32" ht="15.95" customHeight="1" x14ac:dyDescent="0.25">
      <c r="T1679" s="5"/>
      <c r="AF1679" s="6"/>
    </row>
    <row r="1680" spans="20:32" ht="15.95" customHeight="1" x14ac:dyDescent="0.25">
      <c r="T1680" s="5"/>
      <c r="AF1680" s="6"/>
    </row>
    <row r="1681" spans="20:32" ht="15.95" customHeight="1" x14ac:dyDescent="0.25">
      <c r="T1681" s="5"/>
      <c r="AF1681" s="6"/>
    </row>
    <row r="1682" spans="20:32" ht="15.95" customHeight="1" x14ac:dyDescent="0.25">
      <c r="T1682" s="5"/>
      <c r="AF1682" s="6"/>
    </row>
    <row r="1683" spans="20:32" ht="15.95" customHeight="1" x14ac:dyDescent="0.25">
      <c r="T1683" s="5"/>
      <c r="AF1683" s="6"/>
    </row>
    <row r="1684" spans="20:32" ht="15.95" customHeight="1" x14ac:dyDescent="0.25">
      <c r="T1684" s="5"/>
      <c r="AF1684" s="6"/>
    </row>
    <row r="1685" spans="20:32" ht="15.95" customHeight="1" x14ac:dyDescent="0.25">
      <c r="T1685" s="5"/>
      <c r="AF1685" s="6"/>
    </row>
    <row r="1686" spans="20:32" ht="15.95" customHeight="1" x14ac:dyDescent="0.25">
      <c r="T1686" s="5"/>
      <c r="AF1686" s="6"/>
    </row>
    <row r="1687" spans="20:32" ht="15.95" customHeight="1" x14ac:dyDescent="0.25">
      <c r="T1687" s="5"/>
      <c r="AF1687" s="6"/>
    </row>
    <row r="1688" spans="20:32" ht="15.95" customHeight="1" x14ac:dyDescent="0.25">
      <c r="T1688" s="5"/>
      <c r="AF1688" s="6"/>
    </row>
    <row r="1689" spans="20:32" ht="15.95" customHeight="1" x14ac:dyDescent="0.25">
      <c r="T1689" s="5"/>
      <c r="AF1689" s="6"/>
    </row>
    <row r="1690" spans="20:32" ht="15.95" customHeight="1" x14ac:dyDescent="0.25">
      <c r="T1690" s="5"/>
      <c r="AF1690" s="6"/>
    </row>
    <row r="1691" spans="20:32" ht="15.95" customHeight="1" x14ac:dyDescent="0.25">
      <c r="T1691" s="5"/>
      <c r="AF1691" s="6"/>
    </row>
    <row r="1692" spans="20:32" ht="15.95" customHeight="1" x14ac:dyDescent="0.25">
      <c r="T1692" s="5"/>
      <c r="AF1692" s="6"/>
    </row>
    <row r="1693" spans="20:32" ht="15.95" customHeight="1" x14ac:dyDescent="0.25">
      <c r="T1693" s="5"/>
      <c r="AF1693" s="6"/>
    </row>
    <row r="1694" spans="20:32" ht="15.95" customHeight="1" x14ac:dyDescent="0.25">
      <c r="T1694" s="5"/>
      <c r="AF1694" s="6"/>
    </row>
    <row r="1695" spans="20:32" ht="15.95" customHeight="1" x14ac:dyDescent="0.25">
      <c r="T1695" s="5"/>
      <c r="AF1695" s="6"/>
    </row>
    <row r="1696" spans="20:32" ht="15.95" customHeight="1" x14ac:dyDescent="0.25">
      <c r="T1696" s="5"/>
      <c r="AF1696" s="6"/>
    </row>
    <row r="1697" spans="20:32" ht="15.95" customHeight="1" x14ac:dyDescent="0.25">
      <c r="T1697" s="5"/>
      <c r="AF1697" s="6"/>
    </row>
    <row r="1698" spans="20:32" ht="15.95" customHeight="1" x14ac:dyDescent="0.25">
      <c r="T1698" s="5"/>
      <c r="AF1698" s="6"/>
    </row>
    <row r="1699" spans="20:32" ht="15.95" customHeight="1" x14ac:dyDescent="0.25">
      <c r="T1699" s="5"/>
      <c r="AF1699" s="6"/>
    </row>
    <row r="1700" spans="20:32" ht="15.95" customHeight="1" x14ac:dyDescent="0.25">
      <c r="T1700" s="5"/>
      <c r="AF1700" s="6"/>
    </row>
    <row r="1701" spans="20:32" ht="15.95" customHeight="1" x14ac:dyDescent="0.25">
      <c r="T1701" s="5"/>
      <c r="AF1701" s="6"/>
    </row>
    <row r="1702" spans="20:32" ht="15.95" customHeight="1" x14ac:dyDescent="0.25">
      <c r="T1702" s="5"/>
      <c r="AF1702" s="6"/>
    </row>
    <row r="1703" spans="20:32" ht="15.95" customHeight="1" x14ac:dyDescent="0.25">
      <c r="T1703" s="5"/>
      <c r="AF1703" s="6"/>
    </row>
    <row r="1704" spans="20:32" ht="15.95" customHeight="1" x14ac:dyDescent="0.25">
      <c r="T1704" s="5"/>
      <c r="AF1704" s="6"/>
    </row>
    <row r="1705" spans="20:32" ht="15.95" customHeight="1" x14ac:dyDescent="0.25">
      <c r="T1705" s="5"/>
      <c r="AF1705" s="6"/>
    </row>
    <row r="1706" spans="20:32" ht="15.95" customHeight="1" x14ac:dyDescent="0.25">
      <c r="T1706" s="5"/>
      <c r="AF1706" s="6"/>
    </row>
    <row r="1707" spans="20:32" ht="15.95" customHeight="1" x14ac:dyDescent="0.25">
      <c r="T1707" s="5"/>
      <c r="AF1707" s="6"/>
    </row>
    <row r="1708" spans="20:32" ht="15.95" customHeight="1" x14ac:dyDescent="0.25">
      <c r="T1708" s="5"/>
      <c r="AF1708" s="6"/>
    </row>
    <row r="1709" spans="20:32" ht="15.95" customHeight="1" x14ac:dyDescent="0.25">
      <c r="T1709" s="5"/>
      <c r="AF1709" s="6"/>
    </row>
    <row r="1710" spans="20:32" ht="15.95" customHeight="1" x14ac:dyDescent="0.25">
      <c r="T1710" s="5"/>
      <c r="AF1710" s="6"/>
    </row>
    <row r="1711" spans="20:32" ht="15.95" customHeight="1" x14ac:dyDescent="0.25">
      <c r="T1711" s="5"/>
      <c r="AF1711" s="6"/>
    </row>
    <row r="1712" spans="20:32" ht="15.95" customHeight="1" x14ac:dyDescent="0.25">
      <c r="T1712" s="5"/>
      <c r="AF1712" s="6"/>
    </row>
    <row r="1713" spans="20:32" ht="15.95" customHeight="1" x14ac:dyDescent="0.25">
      <c r="T1713" s="5"/>
      <c r="AF1713" s="6"/>
    </row>
    <row r="1714" spans="20:32" ht="15.95" customHeight="1" x14ac:dyDescent="0.25">
      <c r="T1714" s="5"/>
      <c r="AF1714" s="6"/>
    </row>
    <row r="1715" spans="20:32" ht="15.95" customHeight="1" x14ac:dyDescent="0.25">
      <c r="T1715" s="5"/>
      <c r="AF1715" s="6"/>
    </row>
    <row r="1716" spans="20:32" ht="15.95" customHeight="1" x14ac:dyDescent="0.25">
      <c r="T1716" s="5"/>
      <c r="AF1716" s="6"/>
    </row>
    <row r="1717" spans="20:32" ht="15.95" customHeight="1" x14ac:dyDescent="0.25">
      <c r="T1717" s="5"/>
      <c r="AF1717" s="6"/>
    </row>
    <row r="1718" spans="20:32" ht="15.95" customHeight="1" x14ac:dyDescent="0.25">
      <c r="T1718" s="5"/>
      <c r="AF1718" s="6"/>
    </row>
    <row r="1719" spans="20:32" ht="15.95" customHeight="1" x14ac:dyDescent="0.25">
      <c r="T1719" s="5"/>
      <c r="AF1719" s="6"/>
    </row>
    <row r="1720" spans="20:32" ht="15.95" customHeight="1" x14ac:dyDescent="0.25">
      <c r="T1720" s="5"/>
      <c r="AF1720" s="6"/>
    </row>
    <row r="1721" spans="20:32" ht="15.95" customHeight="1" x14ac:dyDescent="0.25">
      <c r="T1721" s="5"/>
      <c r="AF1721" s="6"/>
    </row>
    <row r="1722" spans="20:32" ht="15.95" customHeight="1" x14ac:dyDescent="0.25">
      <c r="T1722" s="5"/>
      <c r="AF1722" s="6"/>
    </row>
    <row r="1723" spans="20:32" ht="15.95" customHeight="1" x14ac:dyDescent="0.25">
      <c r="T1723" s="5"/>
      <c r="AF1723" s="6"/>
    </row>
    <row r="1724" spans="20:32" ht="15.95" customHeight="1" x14ac:dyDescent="0.25">
      <c r="T1724" s="5"/>
      <c r="AF1724" s="6"/>
    </row>
    <row r="1725" spans="20:32" ht="15.95" customHeight="1" x14ac:dyDescent="0.25">
      <c r="T1725" s="5"/>
      <c r="AF1725" s="6"/>
    </row>
    <row r="1726" spans="20:32" ht="15.95" customHeight="1" x14ac:dyDescent="0.25">
      <c r="T1726" s="5"/>
      <c r="AF1726" s="6"/>
    </row>
    <row r="1727" spans="20:32" ht="15.95" customHeight="1" x14ac:dyDescent="0.25">
      <c r="T1727" s="5"/>
      <c r="AF1727" s="6"/>
    </row>
    <row r="1728" spans="20:32" ht="15.95" customHeight="1" x14ac:dyDescent="0.25">
      <c r="T1728" s="5"/>
      <c r="AF1728" s="6"/>
    </row>
    <row r="1729" spans="20:32" ht="15.95" customHeight="1" x14ac:dyDescent="0.25">
      <c r="T1729" s="5"/>
      <c r="AF1729" s="6"/>
    </row>
    <row r="1730" spans="20:32" ht="15.95" customHeight="1" x14ac:dyDescent="0.25">
      <c r="T1730" s="5"/>
      <c r="AF1730" s="6"/>
    </row>
    <row r="1731" spans="20:32" ht="15.95" customHeight="1" x14ac:dyDescent="0.25">
      <c r="T1731" s="5"/>
      <c r="AF1731" s="6"/>
    </row>
    <row r="1732" spans="20:32" ht="15.95" customHeight="1" x14ac:dyDescent="0.25">
      <c r="T1732" s="5"/>
      <c r="AF1732" s="6"/>
    </row>
    <row r="1733" spans="20:32" ht="15.95" customHeight="1" x14ac:dyDescent="0.25">
      <c r="T1733" s="5"/>
      <c r="AF1733" s="6"/>
    </row>
    <row r="1734" spans="20:32" ht="15.95" customHeight="1" x14ac:dyDescent="0.25">
      <c r="T1734" s="5"/>
      <c r="AF1734" s="6"/>
    </row>
    <row r="1735" spans="20:32" ht="15.95" customHeight="1" x14ac:dyDescent="0.25">
      <c r="T1735" s="5"/>
      <c r="AF1735" s="6"/>
    </row>
    <row r="1736" spans="20:32" ht="15.95" customHeight="1" x14ac:dyDescent="0.25">
      <c r="T1736" s="5"/>
      <c r="AF1736" s="6"/>
    </row>
    <row r="1737" spans="20:32" ht="15.95" customHeight="1" x14ac:dyDescent="0.25">
      <c r="T1737" s="5"/>
      <c r="AF1737" s="6"/>
    </row>
    <row r="1738" spans="20:32" ht="15.95" customHeight="1" x14ac:dyDescent="0.25">
      <c r="T1738" s="5"/>
      <c r="AF1738" s="6"/>
    </row>
    <row r="1739" spans="20:32" ht="15.95" customHeight="1" x14ac:dyDescent="0.25">
      <c r="T1739" s="5"/>
      <c r="AF1739" s="6"/>
    </row>
    <row r="1740" spans="20:32" ht="15.95" customHeight="1" x14ac:dyDescent="0.25">
      <c r="T1740" s="5"/>
      <c r="AF1740" s="6"/>
    </row>
    <row r="1741" spans="20:32" ht="15.95" customHeight="1" x14ac:dyDescent="0.25">
      <c r="T1741" s="5"/>
      <c r="AF1741" s="6"/>
    </row>
    <row r="1742" spans="20:32" ht="15.95" customHeight="1" x14ac:dyDescent="0.25">
      <c r="T1742" s="5"/>
      <c r="AF1742" s="6"/>
    </row>
    <row r="1743" spans="20:32" ht="15.95" customHeight="1" x14ac:dyDescent="0.25">
      <c r="T1743" s="5"/>
      <c r="AF1743" s="6"/>
    </row>
    <row r="1744" spans="20:32" ht="15.95" customHeight="1" x14ac:dyDescent="0.25">
      <c r="T1744" s="5"/>
      <c r="AF1744" s="6"/>
    </row>
    <row r="1745" spans="20:32" ht="15.95" customHeight="1" x14ac:dyDescent="0.25">
      <c r="T1745" s="5"/>
      <c r="AF1745" s="6"/>
    </row>
    <row r="1746" spans="20:32" ht="15.95" customHeight="1" x14ac:dyDescent="0.25">
      <c r="T1746" s="5"/>
      <c r="AF1746" s="6"/>
    </row>
    <row r="1747" spans="20:32" ht="15.95" customHeight="1" x14ac:dyDescent="0.25">
      <c r="T1747" s="5"/>
      <c r="AF1747" s="6"/>
    </row>
    <row r="1748" spans="20:32" ht="15.95" customHeight="1" x14ac:dyDescent="0.25">
      <c r="T1748" s="5"/>
      <c r="AF1748" s="6"/>
    </row>
    <row r="1749" spans="20:32" ht="15.95" customHeight="1" x14ac:dyDescent="0.25">
      <c r="T1749" s="5"/>
      <c r="AF1749" s="6"/>
    </row>
    <row r="1750" spans="20:32" ht="15.95" customHeight="1" x14ac:dyDescent="0.25">
      <c r="T1750" s="5"/>
      <c r="AF1750" s="6"/>
    </row>
    <row r="1751" spans="20:32" ht="15.95" customHeight="1" x14ac:dyDescent="0.25">
      <c r="T1751" s="5"/>
      <c r="AF1751" s="6"/>
    </row>
    <row r="1752" spans="20:32" ht="15.95" customHeight="1" x14ac:dyDescent="0.25">
      <c r="T1752" s="5"/>
      <c r="AF1752" s="6"/>
    </row>
    <row r="1753" spans="20:32" ht="15.95" customHeight="1" x14ac:dyDescent="0.25">
      <c r="T1753" s="5"/>
      <c r="AF1753" s="6"/>
    </row>
    <row r="1754" spans="20:32" ht="15.95" customHeight="1" x14ac:dyDescent="0.25">
      <c r="T1754" s="5"/>
      <c r="AF1754" s="6"/>
    </row>
    <row r="1755" spans="20:32" ht="15.95" customHeight="1" x14ac:dyDescent="0.25">
      <c r="T1755" s="5"/>
      <c r="AF1755" s="6"/>
    </row>
    <row r="1756" spans="20:32" ht="15.95" customHeight="1" x14ac:dyDescent="0.25">
      <c r="T1756" s="5"/>
      <c r="AF1756" s="6"/>
    </row>
    <row r="1757" spans="20:32" ht="15.95" customHeight="1" x14ac:dyDescent="0.25">
      <c r="T1757" s="5"/>
      <c r="AF1757" s="6"/>
    </row>
    <row r="1758" spans="20:32" ht="15.95" customHeight="1" x14ac:dyDescent="0.25">
      <c r="T1758" s="5"/>
      <c r="AF1758" s="6"/>
    </row>
    <row r="1759" spans="20:32" ht="15.95" customHeight="1" x14ac:dyDescent="0.25">
      <c r="T1759" s="5"/>
      <c r="AF1759" s="6"/>
    </row>
    <row r="1760" spans="20:32" ht="15.95" customHeight="1" x14ac:dyDescent="0.25">
      <c r="T1760" s="5"/>
      <c r="AF1760" s="6"/>
    </row>
    <row r="1761" spans="20:32" ht="15.95" customHeight="1" x14ac:dyDescent="0.25">
      <c r="T1761" s="5"/>
      <c r="AF1761" s="6"/>
    </row>
    <row r="1762" spans="20:32" ht="15.95" customHeight="1" x14ac:dyDescent="0.25">
      <c r="T1762" s="5"/>
      <c r="AF1762" s="6"/>
    </row>
    <row r="1763" spans="20:32" ht="15.95" customHeight="1" x14ac:dyDescent="0.25">
      <c r="T1763" s="5"/>
      <c r="AF1763" s="6"/>
    </row>
    <row r="1764" spans="20:32" ht="15.95" customHeight="1" x14ac:dyDescent="0.25">
      <c r="T1764" s="5"/>
      <c r="AF1764" s="6"/>
    </row>
    <row r="1765" spans="20:32" ht="15.95" customHeight="1" x14ac:dyDescent="0.25">
      <c r="T1765" s="5"/>
      <c r="AF1765" s="6"/>
    </row>
    <row r="1766" spans="20:32" ht="15.95" customHeight="1" x14ac:dyDescent="0.25">
      <c r="T1766" s="5"/>
      <c r="AF1766" s="6"/>
    </row>
    <row r="1767" spans="20:32" ht="15.95" customHeight="1" x14ac:dyDescent="0.25">
      <c r="T1767" s="5"/>
      <c r="AF1767" s="6"/>
    </row>
    <row r="1768" spans="20:32" ht="15.95" customHeight="1" x14ac:dyDescent="0.25">
      <c r="T1768" s="5"/>
      <c r="AF1768" s="6"/>
    </row>
    <row r="1769" spans="20:32" ht="15.95" customHeight="1" x14ac:dyDescent="0.25">
      <c r="T1769" s="5"/>
      <c r="AF1769" s="6"/>
    </row>
    <row r="1770" spans="20:32" ht="15.95" customHeight="1" x14ac:dyDescent="0.25">
      <c r="T1770" s="5"/>
      <c r="AF1770" s="6"/>
    </row>
    <row r="1771" spans="20:32" ht="15.95" customHeight="1" x14ac:dyDescent="0.25">
      <c r="T1771" s="5"/>
      <c r="AF1771" s="6"/>
    </row>
    <row r="1772" spans="20:32" ht="15.95" customHeight="1" x14ac:dyDescent="0.25">
      <c r="T1772" s="5"/>
      <c r="AF1772" s="6"/>
    </row>
    <row r="1773" spans="20:32" ht="15.95" customHeight="1" x14ac:dyDescent="0.25">
      <c r="T1773" s="5"/>
      <c r="AF1773" s="6"/>
    </row>
    <row r="1774" spans="20:32" ht="15.95" customHeight="1" x14ac:dyDescent="0.25">
      <c r="T1774" s="5"/>
      <c r="AF1774" s="6"/>
    </row>
    <row r="1775" spans="20:32" ht="15.95" customHeight="1" x14ac:dyDescent="0.25">
      <c r="T1775" s="5"/>
      <c r="AF1775" s="6"/>
    </row>
    <row r="1776" spans="20:32" ht="15.95" customHeight="1" x14ac:dyDescent="0.25">
      <c r="T1776" s="5"/>
      <c r="AF1776" s="6"/>
    </row>
    <row r="1777" spans="20:32" ht="15.95" customHeight="1" x14ac:dyDescent="0.25">
      <c r="T1777" s="5"/>
      <c r="AF1777" s="6"/>
    </row>
    <row r="1778" spans="20:32" ht="15.95" customHeight="1" x14ac:dyDescent="0.25">
      <c r="T1778" s="5"/>
      <c r="AF1778" s="6"/>
    </row>
    <row r="1779" spans="20:32" ht="15.95" customHeight="1" x14ac:dyDescent="0.25">
      <c r="T1779" s="5"/>
      <c r="AF1779" s="6"/>
    </row>
    <row r="1780" spans="20:32" ht="15.95" customHeight="1" x14ac:dyDescent="0.25">
      <c r="T1780" s="5"/>
      <c r="AF1780" s="6"/>
    </row>
    <row r="1781" spans="20:32" ht="15.95" customHeight="1" x14ac:dyDescent="0.25">
      <c r="T1781" s="5"/>
      <c r="AF1781" s="6"/>
    </row>
    <row r="1782" spans="20:32" ht="15.95" customHeight="1" x14ac:dyDescent="0.25">
      <c r="T1782" s="5"/>
      <c r="AF1782" s="6"/>
    </row>
    <row r="1783" spans="20:32" ht="15.95" customHeight="1" x14ac:dyDescent="0.25">
      <c r="T1783" s="5"/>
      <c r="AF1783" s="6"/>
    </row>
    <row r="1784" spans="20:32" ht="15.95" customHeight="1" x14ac:dyDescent="0.25">
      <c r="T1784" s="5"/>
      <c r="AF1784" s="6"/>
    </row>
    <row r="1785" spans="20:32" ht="15.95" customHeight="1" x14ac:dyDescent="0.25">
      <c r="T1785" s="5"/>
      <c r="AF1785" s="6"/>
    </row>
    <row r="1786" spans="20:32" ht="15.95" customHeight="1" x14ac:dyDescent="0.25">
      <c r="T1786" s="5"/>
      <c r="AF1786" s="6"/>
    </row>
    <row r="1787" spans="20:32" ht="15.95" customHeight="1" x14ac:dyDescent="0.25">
      <c r="T1787" s="5"/>
      <c r="AF1787" s="6"/>
    </row>
    <row r="1788" spans="20:32" ht="15.95" customHeight="1" x14ac:dyDescent="0.25">
      <c r="T1788" s="5"/>
      <c r="AF1788" s="6"/>
    </row>
    <row r="1789" spans="20:32" ht="15.95" customHeight="1" x14ac:dyDescent="0.25">
      <c r="T1789" s="5"/>
      <c r="AF1789" s="6"/>
    </row>
    <row r="1790" spans="20:32" ht="15.95" customHeight="1" x14ac:dyDescent="0.25">
      <c r="T1790" s="5"/>
      <c r="AF1790" s="6"/>
    </row>
    <row r="1791" spans="20:32" ht="15.95" customHeight="1" x14ac:dyDescent="0.25">
      <c r="T1791" s="5"/>
      <c r="AF1791" s="6"/>
    </row>
    <row r="1792" spans="20:32" ht="15.95" customHeight="1" x14ac:dyDescent="0.25">
      <c r="T1792" s="5"/>
      <c r="AF1792" s="6"/>
    </row>
    <row r="1793" spans="20:32" ht="15.95" customHeight="1" x14ac:dyDescent="0.25">
      <c r="T1793" s="5"/>
      <c r="AF1793" s="6"/>
    </row>
    <row r="1794" spans="20:32" ht="15.95" customHeight="1" x14ac:dyDescent="0.25">
      <c r="T1794" s="5"/>
      <c r="AF1794" s="6"/>
    </row>
    <row r="1795" spans="20:32" ht="15.95" customHeight="1" x14ac:dyDescent="0.25">
      <c r="T1795" s="5"/>
      <c r="AF1795" s="6"/>
    </row>
    <row r="1796" spans="20:32" ht="15.95" customHeight="1" x14ac:dyDescent="0.25">
      <c r="T1796" s="5"/>
      <c r="AF1796" s="6"/>
    </row>
    <row r="1797" spans="20:32" ht="15.95" customHeight="1" x14ac:dyDescent="0.25">
      <c r="T1797" s="5"/>
      <c r="AF1797" s="6"/>
    </row>
    <row r="1798" spans="20:32" ht="15.95" customHeight="1" x14ac:dyDescent="0.25">
      <c r="T1798" s="5"/>
      <c r="AF1798" s="6"/>
    </row>
    <row r="1799" spans="20:32" ht="15.95" customHeight="1" x14ac:dyDescent="0.25">
      <c r="T1799" s="5"/>
      <c r="AF1799" s="6"/>
    </row>
    <row r="1800" spans="20:32" ht="15.95" customHeight="1" x14ac:dyDescent="0.25">
      <c r="T1800" s="5"/>
      <c r="AF1800" s="6"/>
    </row>
    <row r="1801" spans="20:32" ht="15.95" customHeight="1" x14ac:dyDescent="0.25">
      <c r="T1801" s="5"/>
      <c r="AF1801" s="6"/>
    </row>
    <row r="1802" spans="20:32" ht="15.95" customHeight="1" x14ac:dyDescent="0.25">
      <c r="T1802" s="5"/>
      <c r="AF1802" s="6"/>
    </row>
    <row r="1803" spans="20:32" ht="15.95" customHeight="1" x14ac:dyDescent="0.25">
      <c r="T1803" s="5"/>
      <c r="AF1803" s="6"/>
    </row>
    <row r="1804" spans="20:32" ht="15.95" customHeight="1" x14ac:dyDescent="0.25">
      <c r="T1804" s="5"/>
      <c r="AF1804" s="6"/>
    </row>
    <row r="1805" spans="20:32" ht="15.95" customHeight="1" x14ac:dyDescent="0.25">
      <c r="T1805" s="5"/>
      <c r="AF1805" s="6"/>
    </row>
    <row r="1806" spans="20:32" ht="15.95" customHeight="1" x14ac:dyDescent="0.25">
      <c r="T1806" s="5"/>
      <c r="AF1806" s="6"/>
    </row>
    <row r="1807" spans="20:32" ht="15.95" customHeight="1" x14ac:dyDescent="0.25">
      <c r="T1807" s="5"/>
      <c r="AF1807" s="6"/>
    </row>
    <row r="1808" spans="20:32" ht="15.95" customHeight="1" x14ac:dyDescent="0.25">
      <c r="T1808" s="5"/>
      <c r="AF1808" s="6"/>
    </row>
    <row r="1809" spans="20:32" ht="15.95" customHeight="1" x14ac:dyDescent="0.25">
      <c r="T1809" s="5"/>
      <c r="AF1809" s="6"/>
    </row>
    <row r="1810" spans="20:32" ht="15.95" customHeight="1" x14ac:dyDescent="0.25">
      <c r="T1810" s="5"/>
      <c r="AF1810" s="6"/>
    </row>
    <row r="1811" spans="20:32" ht="15.95" customHeight="1" x14ac:dyDescent="0.25">
      <c r="T1811" s="5"/>
      <c r="AF1811" s="6"/>
    </row>
    <row r="1812" spans="20:32" ht="15.95" customHeight="1" x14ac:dyDescent="0.25">
      <c r="T1812" s="5"/>
      <c r="AF1812" s="6"/>
    </row>
    <row r="1813" spans="20:32" ht="15.95" customHeight="1" x14ac:dyDescent="0.25">
      <c r="T1813" s="5"/>
      <c r="AF1813" s="6"/>
    </row>
    <row r="1814" spans="20:32" ht="15.95" customHeight="1" x14ac:dyDescent="0.25">
      <c r="T1814" s="5"/>
      <c r="AF1814" s="6"/>
    </row>
    <row r="1815" spans="20:32" ht="15.95" customHeight="1" x14ac:dyDescent="0.25">
      <c r="T1815" s="5"/>
      <c r="AF1815" s="6"/>
    </row>
    <row r="1816" spans="20:32" ht="15.95" customHeight="1" x14ac:dyDescent="0.25">
      <c r="T1816" s="5"/>
      <c r="AF1816" s="6"/>
    </row>
    <row r="1817" spans="20:32" ht="15.95" customHeight="1" x14ac:dyDescent="0.25">
      <c r="T1817" s="5"/>
      <c r="AF1817" s="6"/>
    </row>
    <row r="1818" spans="20:32" ht="15.95" customHeight="1" x14ac:dyDescent="0.25">
      <c r="T1818" s="5"/>
      <c r="AF1818" s="6"/>
    </row>
    <row r="1819" spans="20:32" ht="15.95" customHeight="1" x14ac:dyDescent="0.25">
      <c r="T1819" s="5"/>
      <c r="AF1819" s="6"/>
    </row>
    <row r="1820" spans="20:32" ht="15.95" customHeight="1" x14ac:dyDescent="0.25">
      <c r="T1820" s="5"/>
      <c r="AF1820" s="6"/>
    </row>
    <row r="1821" spans="20:32" ht="15.95" customHeight="1" x14ac:dyDescent="0.25">
      <c r="T1821" s="5"/>
      <c r="AF1821" s="6"/>
    </row>
    <row r="1822" spans="20:32" ht="15.95" customHeight="1" x14ac:dyDescent="0.25">
      <c r="T1822" s="5"/>
      <c r="AF1822" s="6"/>
    </row>
    <row r="1823" spans="20:32" ht="15.95" customHeight="1" x14ac:dyDescent="0.25">
      <c r="T1823" s="5"/>
      <c r="AF1823" s="6"/>
    </row>
    <row r="1824" spans="20:32" ht="15.95" customHeight="1" x14ac:dyDescent="0.25">
      <c r="T1824" s="5"/>
      <c r="AF1824" s="6"/>
    </row>
    <row r="1825" spans="20:32" ht="15.95" customHeight="1" x14ac:dyDescent="0.25">
      <c r="T1825" s="5"/>
      <c r="AF1825" s="6"/>
    </row>
    <row r="1826" spans="20:32" ht="15.95" customHeight="1" x14ac:dyDescent="0.25">
      <c r="T1826" s="5"/>
      <c r="AF1826" s="6"/>
    </row>
    <row r="1827" spans="20:32" ht="15.95" customHeight="1" x14ac:dyDescent="0.25">
      <c r="T1827" s="5"/>
      <c r="AF1827" s="6"/>
    </row>
    <row r="1828" spans="20:32" ht="15.95" customHeight="1" x14ac:dyDescent="0.25">
      <c r="T1828" s="5"/>
      <c r="AF1828" s="6"/>
    </row>
    <row r="1829" spans="20:32" ht="15.95" customHeight="1" x14ac:dyDescent="0.25">
      <c r="T1829" s="5"/>
      <c r="AF1829" s="6"/>
    </row>
    <row r="1830" spans="20:32" ht="15.95" customHeight="1" x14ac:dyDescent="0.25">
      <c r="T1830" s="5"/>
      <c r="AF1830" s="6"/>
    </row>
    <row r="1831" spans="20:32" ht="15.95" customHeight="1" x14ac:dyDescent="0.25">
      <c r="T1831" s="5"/>
      <c r="AF1831" s="6"/>
    </row>
    <row r="1832" spans="20:32" ht="15.95" customHeight="1" x14ac:dyDescent="0.25">
      <c r="T1832" s="5"/>
      <c r="AF1832" s="6"/>
    </row>
    <row r="1833" spans="20:32" ht="15.95" customHeight="1" x14ac:dyDescent="0.25">
      <c r="T1833" s="5"/>
      <c r="AF1833" s="6"/>
    </row>
    <row r="1834" spans="20:32" ht="15.95" customHeight="1" x14ac:dyDescent="0.25">
      <c r="T1834" s="5"/>
      <c r="AF1834" s="6"/>
    </row>
    <row r="1835" spans="20:32" ht="15.95" customHeight="1" x14ac:dyDescent="0.25">
      <c r="T1835" s="5"/>
      <c r="AF1835" s="6"/>
    </row>
    <row r="1836" spans="20:32" ht="15.95" customHeight="1" x14ac:dyDescent="0.25">
      <c r="T1836" s="5"/>
      <c r="AF1836" s="6"/>
    </row>
    <row r="1837" spans="20:32" ht="15.95" customHeight="1" x14ac:dyDescent="0.25">
      <c r="T1837" s="5"/>
      <c r="AF1837" s="6"/>
    </row>
    <row r="1838" spans="20:32" ht="15.95" customHeight="1" x14ac:dyDescent="0.25">
      <c r="T1838" s="5"/>
      <c r="AF1838" s="6"/>
    </row>
    <row r="1839" spans="20:32" ht="15.95" customHeight="1" x14ac:dyDescent="0.25">
      <c r="T1839" s="5"/>
      <c r="AF1839" s="6"/>
    </row>
    <row r="1840" spans="20:32" ht="15.95" customHeight="1" x14ac:dyDescent="0.25">
      <c r="T1840" s="5"/>
      <c r="AF1840" s="6"/>
    </row>
    <row r="1841" spans="20:32" ht="15.95" customHeight="1" x14ac:dyDescent="0.25">
      <c r="T1841" s="5"/>
      <c r="AF1841" s="6"/>
    </row>
    <row r="1842" spans="20:32" ht="15.95" customHeight="1" x14ac:dyDescent="0.25">
      <c r="T1842" s="5"/>
      <c r="AF1842" s="6"/>
    </row>
    <row r="1843" spans="20:32" ht="15.95" customHeight="1" x14ac:dyDescent="0.25">
      <c r="T1843" s="5"/>
      <c r="AF1843" s="6"/>
    </row>
    <row r="1844" spans="20:32" ht="15.95" customHeight="1" x14ac:dyDescent="0.25">
      <c r="T1844" s="5"/>
      <c r="AF1844" s="6"/>
    </row>
    <row r="1845" spans="20:32" ht="15.95" customHeight="1" x14ac:dyDescent="0.25">
      <c r="T1845" s="5"/>
      <c r="AF1845" s="6"/>
    </row>
    <row r="1846" spans="20:32" ht="15.95" customHeight="1" x14ac:dyDescent="0.25">
      <c r="T1846" s="5"/>
      <c r="AF1846" s="6"/>
    </row>
    <row r="1847" spans="20:32" ht="15.95" customHeight="1" x14ac:dyDescent="0.25">
      <c r="T1847" s="5"/>
      <c r="AF1847" s="6"/>
    </row>
    <row r="1848" spans="20:32" ht="15.95" customHeight="1" x14ac:dyDescent="0.25">
      <c r="T1848" s="5"/>
      <c r="AF1848" s="6"/>
    </row>
    <row r="1849" spans="20:32" ht="15.95" customHeight="1" x14ac:dyDescent="0.25">
      <c r="T1849" s="5"/>
      <c r="AF1849" s="6"/>
    </row>
    <row r="1850" spans="20:32" ht="15.95" customHeight="1" x14ac:dyDescent="0.25">
      <c r="T1850" s="5"/>
      <c r="AF1850" s="6"/>
    </row>
    <row r="1851" spans="20:32" ht="15.95" customHeight="1" x14ac:dyDescent="0.25">
      <c r="T1851" s="5"/>
      <c r="AF1851" s="6"/>
    </row>
    <row r="1852" spans="20:32" ht="15.95" customHeight="1" x14ac:dyDescent="0.25">
      <c r="T1852" s="5"/>
      <c r="AF1852" s="6"/>
    </row>
    <row r="1853" spans="20:32" ht="15.95" customHeight="1" x14ac:dyDescent="0.25">
      <c r="T1853" s="5"/>
      <c r="AF1853" s="6"/>
    </row>
    <row r="1854" spans="20:32" ht="15.95" customHeight="1" x14ac:dyDescent="0.25">
      <c r="T1854" s="5"/>
      <c r="AF1854" s="6"/>
    </row>
    <row r="1855" spans="20:32" ht="15.95" customHeight="1" x14ac:dyDescent="0.25">
      <c r="T1855" s="5"/>
      <c r="AF1855" s="6"/>
    </row>
    <row r="1856" spans="20:32" ht="15.95" customHeight="1" x14ac:dyDescent="0.25">
      <c r="T1856" s="5"/>
      <c r="AF1856" s="6"/>
    </row>
    <row r="1857" spans="20:32" ht="15.95" customHeight="1" x14ac:dyDescent="0.25">
      <c r="T1857" s="5"/>
      <c r="AF1857" s="6"/>
    </row>
    <row r="1858" spans="20:32" ht="15.95" customHeight="1" x14ac:dyDescent="0.25">
      <c r="T1858" s="5"/>
      <c r="AF1858" s="6"/>
    </row>
    <row r="1859" spans="20:32" ht="15.95" customHeight="1" x14ac:dyDescent="0.25">
      <c r="T1859" s="5"/>
      <c r="AF1859" s="6"/>
    </row>
    <row r="1860" spans="20:32" ht="15.95" customHeight="1" x14ac:dyDescent="0.25">
      <c r="T1860" s="5"/>
      <c r="AF1860" s="6"/>
    </row>
    <row r="1861" spans="20:32" ht="15.95" customHeight="1" x14ac:dyDescent="0.25">
      <c r="T1861" s="5"/>
      <c r="AF1861" s="6"/>
    </row>
    <row r="1862" spans="20:32" ht="15.95" customHeight="1" x14ac:dyDescent="0.25">
      <c r="T1862" s="5"/>
      <c r="AF1862" s="6"/>
    </row>
    <row r="1863" spans="20:32" ht="15.95" customHeight="1" x14ac:dyDescent="0.25">
      <c r="T1863" s="5"/>
      <c r="AF1863" s="6"/>
    </row>
    <row r="1864" spans="20:32" ht="15.95" customHeight="1" x14ac:dyDescent="0.25">
      <c r="T1864" s="5"/>
      <c r="AF1864" s="6"/>
    </row>
    <row r="1865" spans="20:32" ht="15.95" customHeight="1" x14ac:dyDescent="0.25">
      <c r="T1865" s="5"/>
      <c r="AF1865" s="6"/>
    </row>
    <row r="1866" spans="20:32" ht="15.95" customHeight="1" x14ac:dyDescent="0.25">
      <c r="T1866" s="5"/>
      <c r="AF1866" s="6"/>
    </row>
    <row r="1867" spans="20:32" ht="15.95" customHeight="1" x14ac:dyDescent="0.25">
      <c r="T1867" s="5"/>
      <c r="AF1867" s="6"/>
    </row>
    <row r="1868" spans="20:32" ht="15.95" customHeight="1" x14ac:dyDescent="0.25">
      <c r="T1868" s="5"/>
      <c r="AF1868" s="6"/>
    </row>
    <row r="1869" spans="20:32" ht="15.95" customHeight="1" x14ac:dyDescent="0.25">
      <c r="T1869" s="5"/>
      <c r="AF1869" s="6"/>
    </row>
    <row r="1870" spans="20:32" ht="15.95" customHeight="1" x14ac:dyDescent="0.25">
      <c r="T1870" s="5"/>
      <c r="AF1870" s="6"/>
    </row>
    <row r="1871" spans="20:32" ht="15.95" customHeight="1" x14ac:dyDescent="0.25">
      <c r="T1871" s="5"/>
      <c r="AF1871" s="6"/>
    </row>
    <row r="1872" spans="20:32" ht="15.95" customHeight="1" x14ac:dyDescent="0.25">
      <c r="T1872" s="5"/>
      <c r="AF1872" s="6"/>
    </row>
    <row r="1873" spans="20:32" ht="15.95" customHeight="1" x14ac:dyDescent="0.25">
      <c r="T1873" s="5"/>
      <c r="AF1873" s="6"/>
    </row>
    <row r="1874" spans="20:32" ht="15.95" customHeight="1" x14ac:dyDescent="0.25">
      <c r="T1874" s="5"/>
      <c r="AF1874" s="6"/>
    </row>
    <row r="1875" spans="20:32" ht="15.95" customHeight="1" x14ac:dyDescent="0.25">
      <c r="T1875" s="5"/>
      <c r="AF1875" s="6"/>
    </row>
    <row r="1876" spans="20:32" ht="15.95" customHeight="1" x14ac:dyDescent="0.25">
      <c r="T1876" s="5"/>
      <c r="AF1876" s="6"/>
    </row>
    <row r="1877" spans="20:32" ht="15.95" customHeight="1" x14ac:dyDescent="0.25">
      <c r="T1877" s="5"/>
      <c r="AF1877" s="6"/>
    </row>
    <row r="1878" spans="20:32" ht="15.95" customHeight="1" x14ac:dyDescent="0.25">
      <c r="T1878" s="5"/>
      <c r="AF1878" s="6"/>
    </row>
    <row r="1879" spans="20:32" ht="15.95" customHeight="1" x14ac:dyDescent="0.25">
      <c r="T1879" s="5"/>
      <c r="AF1879" s="6"/>
    </row>
    <row r="1880" spans="20:32" ht="15.95" customHeight="1" x14ac:dyDescent="0.25">
      <c r="T1880" s="5"/>
      <c r="AF1880" s="6"/>
    </row>
    <row r="1881" spans="20:32" ht="15.95" customHeight="1" x14ac:dyDescent="0.25">
      <c r="T1881" s="5"/>
      <c r="AF1881" s="6"/>
    </row>
    <row r="1882" spans="20:32" ht="15.95" customHeight="1" x14ac:dyDescent="0.25">
      <c r="T1882" s="5"/>
      <c r="AF1882" s="6"/>
    </row>
    <row r="1883" spans="20:32" ht="15.95" customHeight="1" x14ac:dyDescent="0.25">
      <c r="T1883" s="5"/>
      <c r="AF1883" s="6"/>
    </row>
    <row r="1884" spans="20:32" ht="15.95" customHeight="1" x14ac:dyDescent="0.25">
      <c r="T1884" s="5"/>
      <c r="AF1884" s="6"/>
    </row>
    <row r="1885" spans="20:32" ht="15.95" customHeight="1" x14ac:dyDescent="0.25">
      <c r="T1885" s="5"/>
      <c r="AF1885" s="6"/>
    </row>
    <row r="1886" spans="20:32" ht="15.95" customHeight="1" x14ac:dyDescent="0.25">
      <c r="T1886" s="5"/>
      <c r="AF1886" s="6"/>
    </row>
    <row r="1887" spans="20:32" ht="15.95" customHeight="1" x14ac:dyDescent="0.25">
      <c r="T1887" s="5"/>
      <c r="AF1887" s="6"/>
    </row>
    <row r="1888" spans="20:32" ht="15.95" customHeight="1" x14ac:dyDescent="0.25">
      <c r="T1888" s="5"/>
      <c r="AF1888" s="6"/>
    </row>
    <row r="1889" spans="20:32" ht="15.95" customHeight="1" x14ac:dyDescent="0.25">
      <c r="T1889" s="5"/>
      <c r="AF1889" s="6"/>
    </row>
    <row r="1890" spans="20:32" ht="15.95" customHeight="1" x14ac:dyDescent="0.25">
      <c r="T1890" s="5"/>
      <c r="AF1890" s="6"/>
    </row>
    <row r="1891" spans="20:32" ht="15.95" customHeight="1" x14ac:dyDescent="0.25">
      <c r="T1891" s="5"/>
      <c r="AF1891" s="6"/>
    </row>
    <row r="1892" spans="20:32" ht="15.95" customHeight="1" x14ac:dyDescent="0.25">
      <c r="T1892" s="5"/>
      <c r="AF1892" s="6"/>
    </row>
    <row r="1893" spans="20:32" ht="15.95" customHeight="1" x14ac:dyDescent="0.25">
      <c r="T1893" s="5"/>
      <c r="AF1893" s="6"/>
    </row>
    <row r="1894" spans="20:32" ht="15.95" customHeight="1" x14ac:dyDescent="0.25">
      <c r="T1894" s="5"/>
      <c r="AF1894" s="6"/>
    </row>
    <row r="1895" spans="20:32" ht="15.95" customHeight="1" x14ac:dyDescent="0.25">
      <c r="T1895" s="5"/>
      <c r="AF1895" s="6"/>
    </row>
    <row r="1896" spans="20:32" ht="15.95" customHeight="1" x14ac:dyDescent="0.25">
      <c r="T1896" s="5"/>
      <c r="AF1896" s="6"/>
    </row>
    <row r="1897" spans="20:32" ht="15.95" customHeight="1" x14ac:dyDescent="0.25">
      <c r="T1897" s="5"/>
      <c r="AF1897" s="6"/>
    </row>
    <row r="1898" spans="20:32" ht="15.95" customHeight="1" x14ac:dyDescent="0.25">
      <c r="T1898" s="5"/>
      <c r="AF1898" s="6"/>
    </row>
    <row r="1899" spans="20:32" ht="15.95" customHeight="1" x14ac:dyDescent="0.25">
      <c r="T1899" s="5"/>
      <c r="AF1899" s="6"/>
    </row>
    <row r="1900" spans="20:32" ht="15.95" customHeight="1" x14ac:dyDescent="0.25">
      <c r="T1900" s="5"/>
      <c r="AF1900" s="6"/>
    </row>
    <row r="1901" spans="20:32" ht="15.95" customHeight="1" x14ac:dyDescent="0.25">
      <c r="T1901" s="5"/>
      <c r="AF1901" s="6"/>
    </row>
    <row r="1902" spans="20:32" ht="15.95" customHeight="1" x14ac:dyDescent="0.25">
      <c r="T1902" s="5"/>
      <c r="AF1902" s="6"/>
    </row>
    <row r="1903" spans="20:32" ht="15.95" customHeight="1" x14ac:dyDescent="0.25">
      <c r="T1903" s="5"/>
      <c r="AF1903" s="6"/>
    </row>
    <row r="1904" spans="20:32" ht="15.95" customHeight="1" x14ac:dyDescent="0.25">
      <c r="T1904" s="5"/>
      <c r="AF1904" s="6"/>
    </row>
    <row r="1905" spans="20:32" ht="15.95" customHeight="1" x14ac:dyDescent="0.25">
      <c r="T1905" s="5"/>
      <c r="AF1905" s="6"/>
    </row>
    <row r="1906" spans="20:32" ht="15.95" customHeight="1" x14ac:dyDescent="0.25">
      <c r="T1906" s="5"/>
      <c r="AF1906" s="6"/>
    </row>
    <row r="1907" spans="20:32" ht="15.95" customHeight="1" x14ac:dyDescent="0.25">
      <c r="T1907" s="5"/>
      <c r="AF1907" s="6"/>
    </row>
    <row r="1908" spans="20:32" ht="15.95" customHeight="1" x14ac:dyDescent="0.25">
      <c r="T1908" s="5"/>
      <c r="AF1908" s="6"/>
    </row>
    <row r="1909" spans="20:32" ht="15.95" customHeight="1" x14ac:dyDescent="0.25">
      <c r="T1909" s="5"/>
      <c r="AF1909" s="6"/>
    </row>
    <row r="1910" spans="20:32" ht="15.95" customHeight="1" x14ac:dyDescent="0.25">
      <c r="T1910" s="5"/>
      <c r="AF1910" s="6"/>
    </row>
    <row r="1911" spans="20:32" ht="15.95" customHeight="1" x14ac:dyDescent="0.25">
      <c r="T1911" s="5"/>
      <c r="AF1911" s="6"/>
    </row>
    <row r="1912" spans="20:32" ht="15.95" customHeight="1" x14ac:dyDescent="0.25">
      <c r="T1912" s="5"/>
      <c r="AF1912" s="6"/>
    </row>
    <row r="1913" spans="20:32" ht="15.95" customHeight="1" x14ac:dyDescent="0.25">
      <c r="T1913" s="5"/>
      <c r="AF1913" s="6"/>
    </row>
    <row r="1914" spans="20:32" ht="15.95" customHeight="1" x14ac:dyDescent="0.25">
      <c r="T1914" s="5"/>
      <c r="AF1914" s="6"/>
    </row>
    <row r="1915" spans="20:32" ht="15.95" customHeight="1" x14ac:dyDescent="0.25">
      <c r="T1915" s="5"/>
      <c r="AF1915" s="6"/>
    </row>
    <row r="1916" spans="20:32" ht="15.95" customHeight="1" x14ac:dyDescent="0.25">
      <c r="T1916" s="5"/>
      <c r="AF1916" s="6"/>
    </row>
    <row r="1917" spans="20:32" ht="15.95" customHeight="1" x14ac:dyDescent="0.25">
      <c r="T1917" s="5"/>
      <c r="AF1917" s="6"/>
    </row>
    <row r="1918" spans="20:32" ht="15.95" customHeight="1" x14ac:dyDescent="0.25">
      <c r="T1918" s="5"/>
      <c r="AF1918" s="6"/>
    </row>
    <row r="1919" spans="20:32" ht="15.95" customHeight="1" x14ac:dyDescent="0.25">
      <c r="T1919" s="5"/>
      <c r="AF1919" s="6"/>
    </row>
    <row r="1920" spans="20:32" ht="15.95" customHeight="1" x14ac:dyDescent="0.25">
      <c r="T1920" s="5"/>
      <c r="AF1920" s="6"/>
    </row>
    <row r="1921" spans="20:32" ht="15.95" customHeight="1" x14ac:dyDescent="0.25">
      <c r="T1921" s="5"/>
      <c r="AF1921" s="6"/>
    </row>
    <row r="1922" spans="20:32" ht="15.95" customHeight="1" x14ac:dyDescent="0.25">
      <c r="T1922" s="5"/>
      <c r="AF1922" s="6"/>
    </row>
    <row r="1923" spans="20:32" ht="15.95" customHeight="1" x14ac:dyDescent="0.25">
      <c r="T1923" s="5"/>
      <c r="AF1923" s="6"/>
    </row>
    <row r="1924" spans="20:32" ht="15.95" customHeight="1" x14ac:dyDescent="0.25">
      <c r="T1924" s="5"/>
      <c r="AF1924" s="6"/>
    </row>
    <row r="1925" spans="20:32" ht="15.95" customHeight="1" x14ac:dyDescent="0.25">
      <c r="T1925" s="5"/>
      <c r="AF1925" s="6"/>
    </row>
    <row r="1926" spans="20:32" ht="15.95" customHeight="1" x14ac:dyDescent="0.25">
      <c r="T1926" s="5"/>
      <c r="AF1926" s="6"/>
    </row>
    <row r="1927" spans="20:32" ht="15.95" customHeight="1" x14ac:dyDescent="0.25">
      <c r="T1927" s="5"/>
      <c r="AF1927" s="6"/>
    </row>
    <row r="1928" spans="20:32" ht="15.95" customHeight="1" x14ac:dyDescent="0.25">
      <c r="T1928" s="5"/>
      <c r="AF1928" s="6"/>
    </row>
    <row r="1929" spans="20:32" ht="15.95" customHeight="1" x14ac:dyDescent="0.25">
      <c r="T1929" s="5"/>
      <c r="AF1929" s="6"/>
    </row>
    <row r="1930" spans="20:32" ht="15.95" customHeight="1" x14ac:dyDescent="0.25">
      <c r="T1930" s="5"/>
      <c r="AF1930" s="6"/>
    </row>
    <row r="1931" spans="20:32" ht="15.95" customHeight="1" x14ac:dyDescent="0.25">
      <c r="T1931" s="5"/>
      <c r="AF1931" s="6"/>
    </row>
    <row r="1932" spans="20:32" ht="15.95" customHeight="1" x14ac:dyDescent="0.25">
      <c r="T1932" s="5"/>
      <c r="AF1932" s="6"/>
    </row>
    <row r="1933" spans="20:32" ht="15.95" customHeight="1" x14ac:dyDescent="0.25">
      <c r="T1933" s="5"/>
      <c r="AF1933" s="6"/>
    </row>
    <row r="1934" spans="20:32" ht="15.95" customHeight="1" x14ac:dyDescent="0.25">
      <c r="T1934" s="5"/>
      <c r="AF1934" s="6"/>
    </row>
    <row r="1935" spans="20:32" ht="15.95" customHeight="1" x14ac:dyDescent="0.25">
      <c r="T1935" s="5"/>
      <c r="AF1935" s="6"/>
    </row>
    <row r="1936" spans="20:32" ht="15.95" customHeight="1" x14ac:dyDescent="0.25">
      <c r="T1936" s="5"/>
      <c r="AF1936" s="6"/>
    </row>
    <row r="1937" spans="20:32" ht="15.95" customHeight="1" x14ac:dyDescent="0.25">
      <c r="T1937" s="5"/>
      <c r="AF1937" s="6"/>
    </row>
    <row r="1938" spans="20:32" ht="15.95" customHeight="1" x14ac:dyDescent="0.25">
      <c r="T1938" s="5"/>
      <c r="AF1938" s="6"/>
    </row>
    <row r="1939" spans="20:32" ht="15.95" customHeight="1" x14ac:dyDescent="0.25">
      <c r="T1939" s="5"/>
      <c r="AF1939" s="6"/>
    </row>
    <row r="1940" spans="20:32" ht="15.95" customHeight="1" x14ac:dyDescent="0.25">
      <c r="T1940" s="5"/>
      <c r="AF1940" s="6"/>
    </row>
    <row r="1941" spans="20:32" ht="15.95" customHeight="1" x14ac:dyDescent="0.25">
      <c r="T1941" s="5"/>
      <c r="AF1941" s="6"/>
    </row>
    <row r="1942" spans="20:32" ht="15.95" customHeight="1" x14ac:dyDescent="0.25">
      <c r="T1942" s="5"/>
      <c r="AF1942" s="6"/>
    </row>
    <row r="1943" spans="20:32" ht="15.95" customHeight="1" x14ac:dyDescent="0.25">
      <c r="T1943" s="5"/>
      <c r="AF1943" s="6"/>
    </row>
    <row r="1944" spans="20:32" ht="15.95" customHeight="1" x14ac:dyDescent="0.25">
      <c r="T1944" s="5"/>
      <c r="AF1944" s="6"/>
    </row>
    <row r="1945" spans="20:32" ht="15.95" customHeight="1" x14ac:dyDescent="0.25">
      <c r="T1945" s="5"/>
      <c r="AF1945" s="6"/>
    </row>
    <row r="1946" spans="20:32" ht="15.95" customHeight="1" x14ac:dyDescent="0.25">
      <c r="T1946" s="5"/>
      <c r="AF1946" s="6"/>
    </row>
    <row r="1947" spans="20:32" ht="15.95" customHeight="1" x14ac:dyDescent="0.25">
      <c r="T1947" s="5"/>
      <c r="AF1947" s="6"/>
    </row>
    <row r="1948" spans="20:32" ht="15.95" customHeight="1" x14ac:dyDescent="0.25">
      <c r="T1948" s="5"/>
      <c r="AF1948" s="6"/>
    </row>
    <row r="1949" spans="20:32" ht="15.95" customHeight="1" x14ac:dyDescent="0.25">
      <c r="T1949" s="5"/>
      <c r="AF1949" s="6"/>
    </row>
    <row r="1950" spans="20:32" ht="15.95" customHeight="1" x14ac:dyDescent="0.25">
      <c r="T1950" s="5"/>
      <c r="AF1950" s="6"/>
    </row>
    <row r="1951" spans="20:32" ht="15.95" customHeight="1" x14ac:dyDescent="0.25">
      <c r="T1951" s="5"/>
      <c r="AF1951" s="6"/>
    </row>
    <row r="1952" spans="20:32" ht="15.95" customHeight="1" x14ac:dyDescent="0.25">
      <c r="T1952" s="5"/>
      <c r="AF1952" s="6"/>
    </row>
    <row r="1953" spans="20:32" ht="15.95" customHeight="1" x14ac:dyDescent="0.25">
      <c r="T1953" s="5"/>
      <c r="AF1953" s="6"/>
    </row>
    <row r="1954" spans="20:32" ht="15.95" customHeight="1" x14ac:dyDescent="0.25">
      <c r="T1954" s="5"/>
      <c r="AF1954" s="6"/>
    </row>
    <row r="1955" spans="20:32" ht="15.95" customHeight="1" x14ac:dyDescent="0.25">
      <c r="T1955" s="5"/>
      <c r="AF1955" s="6"/>
    </row>
    <row r="1956" spans="20:32" ht="15.95" customHeight="1" x14ac:dyDescent="0.25">
      <c r="T1956" s="5"/>
      <c r="AF1956" s="6"/>
    </row>
    <row r="1957" spans="20:32" ht="15.95" customHeight="1" x14ac:dyDescent="0.25">
      <c r="T1957" s="5"/>
      <c r="AF1957" s="6"/>
    </row>
    <row r="1958" spans="20:32" ht="15.95" customHeight="1" x14ac:dyDescent="0.25">
      <c r="T1958" s="5"/>
      <c r="AF1958" s="6"/>
    </row>
    <row r="1959" spans="20:32" ht="15.95" customHeight="1" x14ac:dyDescent="0.25">
      <c r="T1959" s="5"/>
      <c r="AF1959" s="6"/>
    </row>
    <row r="1960" spans="20:32" ht="15.95" customHeight="1" x14ac:dyDescent="0.25">
      <c r="T1960" s="5"/>
      <c r="AF1960" s="6"/>
    </row>
    <row r="1961" spans="20:32" ht="15.95" customHeight="1" x14ac:dyDescent="0.25">
      <c r="T1961" s="5"/>
      <c r="AF1961" s="6"/>
    </row>
    <row r="1962" spans="20:32" ht="15.95" customHeight="1" x14ac:dyDescent="0.25">
      <c r="T1962" s="5"/>
      <c r="AF1962" s="6"/>
    </row>
    <row r="1963" spans="20:32" ht="15.95" customHeight="1" x14ac:dyDescent="0.25">
      <c r="T1963" s="5"/>
      <c r="AF1963" s="6"/>
    </row>
    <row r="1964" spans="20:32" ht="15.95" customHeight="1" x14ac:dyDescent="0.25">
      <c r="T1964" s="5"/>
      <c r="AF1964" s="6"/>
    </row>
    <row r="1965" spans="20:32" ht="15.95" customHeight="1" x14ac:dyDescent="0.25">
      <c r="T1965" s="5"/>
      <c r="AF1965" s="6"/>
    </row>
    <row r="1966" spans="20:32" ht="15.95" customHeight="1" x14ac:dyDescent="0.25">
      <c r="T1966" s="5"/>
      <c r="AF1966" s="6"/>
    </row>
    <row r="1967" spans="20:32" ht="15.95" customHeight="1" x14ac:dyDescent="0.25">
      <c r="T1967" s="5"/>
      <c r="AF1967" s="6"/>
    </row>
    <row r="1968" spans="20:32" ht="15.95" customHeight="1" x14ac:dyDescent="0.25">
      <c r="T1968" s="5"/>
      <c r="AF1968" s="6"/>
    </row>
    <row r="1969" spans="20:32" ht="15.95" customHeight="1" x14ac:dyDescent="0.25">
      <c r="T1969" s="5"/>
      <c r="AF1969" s="6"/>
    </row>
    <row r="1970" spans="20:32" ht="15.95" customHeight="1" x14ac:dyDescent="0.25">
      <c r="T1970" s="5"/>
      <c r="AF1970" s="6"/>
    </row>
    <row r="1971" spans="20:32" ht="15.95" customHeight="1" x14ac:dyDescent="0.25">
      <c r="T1971" s="5"/>
      <c r="AF1971" s="6"/>
    </row>
    <row r="1972" spans="20:32" ht="15.95" customHeight="1" x14ac:dyDescent="0.25">
      <c r="T1972" s="5"/>
      <c r="AF1972" s="6"/>
    </row>
    <row r="1973" spans="20:32" ht="15.95" customHeight="1" x14ac:dyDescent="0.25">
      <c r="T1973" s="5"/>
      <c r="AF1973" s="6"/>
    </row>
    <row r="1974" spans="20:32" ht="15.95" customHeight="1" x14ac:dyDescent="0.25">
      <c r="T1974" s="5"/>
      <c r="AF1974" s="6"/>
    </row>
    <row r="1975" spans="20:32" ht="15.95" customHeight="1" x14ac:dyDescent="0.25">
      <c r="T1975" s="5"/>
      <c r="AF1975" s="6"/>
    </row>
    <row r="1976" spans="20:32" ht="15.95" customHeight="1" x14ac:dyDescent="0.25">
      <c r="T1976" s="5"/>
      <c r="AF1976" s="6"/>
    </row>
    <row r="1977" spans="20:32" ht="15.95" customHeight="1" x14ac:dyDescent="0.25">
      <c r="T1977" s="5"/>
      <c r="AF1977" s="6"/>
    </row>
    <row r="1978" spans="20:32" ht="15.95" customHeight="1" x14ac:dyDescent="0.25">
      <c r="T1978" s="5"/>
      <c r="AF1978" s="6"/>
    </row>
    <row r="1979" spans="20:32" ht="15.95" customHeight="1" x14ac:dyDescent="0.25">
      <c r="T1979" s="5"/>
      <c r="AF1979" s="6"/>
    </row>
    <row r="1980" spans="20:32" ht="15.95" customHeight="1" x14ac:dyDescent="0.25">
      <c r="T1980" s="5"/>
      <c r="AF1980" s="6"/>
    </row>
    <row r="1981" spans="20:32" ht="15.95" customHeight="1" x14ac:dyDescent="0.25">
      <c r="T1981" s="5"/>
      <c r="AF1981" s="6"/>
    </row>
    <row r="1982" spans="20:32" ht="15.95" customHeight="1" x14ac:dyDescent="0.25">
      <c r="T1982" s="5"/>
      <c r="AF1982" s="6"/>
    </row>
    <row r="1983" spans="20:32" ht="15.95" customHeight="1" x14ac:dyDescent="0.25">
      <c r="T1983" s="5"/>
      <c r="AF1983" s="6"/>
    </row>
    <row r="1984" spans="20:32" ht="15.95" customHeight="1" x14ac:dyDescent="0.25">
      <c r="T1984" s="5"/>
      <c r="AF1984" s="6"/>
    </row>
    <row r="1985" spans="20:32" ht="15.95" customHeight="1" x14ac:dyDescent="0.25">
      <c r="T1985" s="5"/>
      <c r="AF1985" s="6"/>
    </row>
    <row r="1986" spans="20:32" ht="15.95" customHeight="1" x14ac:dyDescent="0.25">
      <c r="T1986" s="5"/>
      <c r="AF1986" s="6"/>
    </row>
    <row r="1987" spans="20:32" ht="15.95" customHeight="1" x14ac:dyDescent="0.25">
      <c r="T1987" s="5"/>
      <c r="AF1987" s="6"/>
    </row>
    <row r="1988" spans="20:32" ht="15.95" customHeight="1" x14ac:dyDescent="0.25">
      <c r="T1988" s="5"/>
      <c r="AF1988" s="6"/>
    </row>
    <row r="1989" spans="20:32" ht="15.95" customHeight="1" x14ac:dyDescent="0.25">
      <c r="T1989" s="5"/>
      <c r="AF1989" s="6"/>
    </row>
    <row r="1990" spans="20:32" ht="15.95" customHeight="1" x14ac:dyDescent="0.25">
      <c r="T1990" s="5"/>
      <c r="AF1990" s="6"/>
    </row>
    <row r="1991" spans="20:32" ht="15.95" customHeight="1" x14ac:dyDescent="0.25">
      <c r="T1991" s="5"/>
      <c r="AF1991" s="6"/>
    </row>
    <row r="1992" spans="20:32" ht="15.95" customHeight="1" x14ac:dyDescent="0.25">
      <c r="T1992" s="5"/>
      <c r="AF1992" s="6"/>
    </row>
    <row r="1993" spans="20:32" ht="15.95" customHeight="1" x14ac:dyDescent="0.25">
      <c r="T1993" s="5"/>
      <c r="AF1993" s="6"/>
    </row>
    <row r="1994" spans="20:32" ht="15.95" customHeight="1" x14ac:dyDescent="0.25">
      <c r="T1994" s="5"/>
      <c r="AF1994" s="6"/>
    </row>
    <row r="1995" spans="20:32" ht="15.95" customHeight="1" x14ac:dyDescent="0.25">
      <c r="T1995" s="5"/>
      <c r="AF1995" s="6"/>
    </row>
    <row r="1996" spans="20:32" ht="15.95" customHeight="1" x14ac:dyDescent="0.25">
      <c r="T1996" s="5"/>
      <c r="AF1996" s="6"/>
    </row>
    <row r="1997" spans="20:32" ht="15.95" customHeight="1" x14ac:dyDescent="0.25">
      <c r="T1997" s="5"/>
      <c r="AF1997" s="6"/>
    </row>
    <row r="1998" spans="20:32" ht="15.95" customHeight="1" x14ac:dyDescent="0.25">
      <c r="T1998" s="5"/>
      <c r="AF1998" s="6"/>
    </row>
    <row r="1999" spans="20:32" ht="15.95" customHeight="1" x14ac:dyDescent="0.25">
      <c r="T1999" s="5"/>
      <c r="AF1999" s="6"/>
    </row>
    <row r="2000" spans="20:32" ht="15.95" customHeight="1" x14ac:dyDescent="0.25">
      <c r="T2000" s="5"/>
      <c r="AF2000" s="6"/>
    </row>
    <row r="2001" spans="20:32" ht="15.95" customHeight="1" x14ac:dyDescent="0.25">
      <c r="T2001" s="5"/>
      <c r="AF2001" s="6"/>
    </row>
    <row r="2002" spans="20:32" ht="15.95" customHeight="1" x14ac:dyDescent="0.25">
      <c r="T2002" s="5"/>
      <c r="AF2002" s="6"/>
    </row>
    <row r="2003" spans="20:32" ht="15.95" customHeight="1" x14ac:dyDescent="0.25">
      <c r="T2003" s="5"/>
      <c r="AF2003" s="6"/>
    </row>
    <row r="2004" spans="20:32" ht="15.95" customHeight="1" x14ac:dyDescent="0.25">
      <c r="T2004" s="5"/>
      <c r="AF2004" s="6"/>
    </row>
    <row r="2005" spans="20:32" ht="15.95" customHeight="1" x14ac:dyDescent="0.25">
      <c r="T2005" s="5"/>
      <c r="AF2005" s="6"/>
    </row>
    <row r="2006" spans="20:32" ht="15.95" customHeight="1" x14ac:dyDescent="0.25">
      <c r="T2006" s="5"/>
      <c r="AF2006" s="6"/>
    </row>
    <row r="2007" spans="20:32" ht="15.95" customHeight="1" x14ac:dyDescent="0.25">
      <c r="T2007" s="5"/>
      <c r="AF2007" s="6"/>
    </row>
    <row r="2008" spans="20:32" ht="15.95" customHeight="1" x14ac:dyDescent="0.25">
      <c r="T2008" s="5"/>
      <c r="AF2008" s="6"/>
    </row>
    <row r="2009" spans="20:32" ht="15.95" customHeight="1" x14ac:dyDescent="0.25">
      <c r="T2009" s="5"/>
      <c r="AF2009" s="6"/>
    </row>
    <row r="2010" spans="20:32" ht="15.95" customHeight="1" x14ac:dyDescent="0.25">
      <c r="T2010" s="5"/>
      <c r="AF2010" s="6"/>
    </row>
    <row r="2011" spans="20:32" ht="15.95" customHeight="1" x14ac:dyDescent="0.25">
      <c r="T2011" s="5"/>
      <c r="AF2011" s="6"/>
    </row>
    <row r="2012" spans="20:32" ht="15.95" customHeight="1" x14ac:dyDescent="0.25">
      <c r="T2012" s="5"/>
      <c r="AF2012" s="6"/>
    </row>
    <row r="2013" spans="20:32" ht="15.95" customHeight="1" x14ac:dyDescent="0.25">
      <c r="T2013" s="5"/>
      <c r="AF2013" s="6"/>
    </row>
    <row r="2014" spans="20:32" ht="15.95" customHeight="1" x14ac:dyDescent="0.25">
      <c r="T2014" s="5"/>
      <c r="AF2014" s="6"/>
    </row>
    <row r="2015" spans="20:32" ht="15.95" customHeight="1" x14ac:dyDescent="0.25">
      <c r="T2015" s="5"/>
      <c r="AF2015" s="6"/>
    </row>
    <row r="2016" spans="20:32" ht="15.95" customHeight="1" x14ac:dyDescent="0.25">
      <c r="T2016" s="5"/>
      <c r="AF2016" s="6"/>
    </row>
    <row r="2017" spans="20:32" ht="15.95" customHeight="1" x14ac:dyDescent="0.25">
      <c r="T2017" s="5"/>
      <c r="AF2017" s="6"/>
    </row>
    <row r="2018" spans="20:32" ht="15.95" customHeight="1" x14ac:dyDescent="0.25">
      <c r="T2018" s="5"/>
      <c r="AF2018" s="6"/>
    </row>
    <row r="2019" spans="20:32" ht="15.95" customHeight="1" x14ac:dyDescent="0.25">
      <c r="T2019" s="5"/>
      <c r="AF2019" s="6"/>
    </row>
    <row r="2020" spans="20:32" ht="15.95" customHeight="1" x14ac:dyDescent="0.25">
      <c r="T2020" s="5"/>
      <c r="AF2020" s="6"/>
    </row>
    <row r="2021" spans="20:32" ht="15.95" customHeight="1" x14ac:dyDescent="0.25">
      <c r="T2021" s="5"/>
      <c r="AF2021" s="6"/>
    </row>
    <row r="2022" spans="20:32" ht="15.95" customHeight="1" x14ac:dyDescent="0.25">
      <c r="T2022" s="5"/>
      <c r="AF2022" s="6"/>
    </row>
    <row r="2023" spans="20:32" ht="15.95" customHeight="1" x14ac:dyDescent="0.25">
      <c r="T2023" s="5"/>
      <c r="AF2023" s="6"/>
    </row>
    <row r="2024" spans="20:32" ht="15.95" customHeight="1" x14ac:dyDescent="0.25">
      <c r="T2024" s="5"/>
      <c r="AF2024" s="6"/>
    </row>
    <row r="2025" spans="20:32" ht="15.95" customHeight="1" x14ac:dyDescent="0.25">
      <c r="T2025" s="5"/>
      <c r="AF2025" s="6"/>
    </row>
    <row r="2026" spans="20:32" ht="15.95" customHeight="1" x14ac:dyDescent="0.25">
      <c r="T2026" s="5"/>
      <c r="AF2026" s="6"/>
    </row>
    <row r="2027" spans="20:32" ht="15.95" customHeight="1" x14ac:dyDescent="0.25">
      <c r="T2027" s="5"/>
      <c r="AF2027" s="6"/>
    </row>
    <row r="2028" spans="20:32" ht="15.95" customHeight="1" x14ac:dyDescent="0.25">
      <c r="T2028" s="5"/>
      <c r="AF2028" s="6"/>
    </row>
    <row r="2029" spans="20:32" ht="15.95" customHeight="1" x14ac:dyDescent="0.25">
      <c r="T2029" s="5"/>
      <c r="AF2029" s="6"/>
    </row>
    <row r="2030" spans="20:32" ht="15.95" customHeight="1" x14ac:dyDescent="0.25">
      <c r="T2030" s="5"/>
      <c r="AF2030" s="6"/>
    </row>
    <row r="2031" spans="20:32" ht="15.95" customHeight="1" x14ac:dyDescent="0.25">
      <c r="T2031" s="5"/>
      <c r="AF2031" s="6"/>
    </row>
    <row r="2032" spans="20:32" ht="15.95" customHeight="1" x14ac:dyDescent="0.25">
      <c r="T2032" s="5"/>
      <c r="AF2032" s="6"/>
    </row>
    <row r="2033" spans="20:32" ht="15.95" customHeight="1" x14ac:dyDescent="0.25">
      <c r="T2033" s="5"/>
      <c r="AF2033" s="6"/>
    </row>
    <row r="2034" spans="20:32" ht="15.95" customHeight="1" x14ac:dyDescent="0.25">
      <c r="T2034" s="5"/>
      <c r="AF2034" s="6"/>
    </row>
    <row r="2035" spans="20:32" ht="15.95" customHeight="1" x14ac:dyDescent="0.25">
      <c r="T2035" s="5"/>
      <c r="AF2035" s="6"/>
    </row>
    <row r="2036" spans="20:32" ht="15.95" customHeight="1" x14ac:dyDescent="0.25">
      <c r="T2036" s="5"/>
      <c r="AF2036" s="6"/>
    </row>
    <row r="2037" spans="20:32" ht="15.95" customHeight="1" x14ac:dyDescent="0.25">
      <c r="T2037" s="5"/>
      <c r="AF2037" s="6"/>
    </row>
    <row r="2038" spans="20:32" ht="15.95" customHeight="1" x14ac:dyDescent="0.25">
      <c r="T2038" s="5"/>
      <c r="AF2038" s="6"/>
    </row>
    <row r="2039" spans="20:32" ht="15.95" customHeight="1" x14ac:dyDescent="0.25">
      <c r="T2039" s="5"/>
      <c r="AF2039" s="6"/>
    </row>
    <row r="2040" spans="20:32" ht="15.95" customHeight="1" x14ac:dyDescent="0.25">
      <c r="T2040" s="5"/>
      <c r="AF2040" s="6"/>
    </row>
    <row r="2041" spans="20:32" ht="15.95" customHeight="1" x14ac:dyDescent="0.25">
      <c r="T2041" s="5"/>
      <c r="AF2041" s="6"/>
    </row>
    <row r="2042" spans="20:32" ht="15.95" customHeight="1" x14ac:dyDescent="0.25">
      <c r="T2042" s="5"/>
      <c r="AF2042" s="6"/>
    </row>
    <row r="2043" spans="20:32" ht="15.95" customHeight="1" x14ac:dyDescent="0.25">
      <c r="T2043" s="5"/>
      <c r="AF2043" s="6"/>
    </row>
    <row r="2044" spans="20:32" ht="15.95" customHeight="1" x14ac:dyDescent="0.25">
      <c r="T2044" s="5"/>
      <c r="AF2044" s="6"/>
    </row>
    <row r="2045" spans="20:32" ht="15.95" customHeight="1" x14ac:dyDescent="0.25">
      <c r="T2045" s="5"/>
      <c r="AF2045" s="6"/>
    </row>
    <row r="2046" spans="20:32" ht="15.95" customHeight="1" x14ac:dyDescent="0.25">
      <c r="T2046" s="5"/>
      <c r="AF2046" s="6"/>
    </row>
    <row r="2047" spans="20:32" ht="15.95" customHeight="1" x14ac:dyDescent="0.25">
      <c r="T2047" s="5"/>
      <c r="AF2047" s="6"/>
    </row>
    <row r="2048" spans="20:32" ht="15.95" customHeight="1" x14ac:dyDescent="0.25">
      <c r="T2048" s="5"/>
      <c r="AF2048" s="6"/>
    </row>
    <row r="2049" spans="20:32" ht="15.95" customHeight="1" x14ac:dyDescent="0.25">
      <c r="T2049" s="5"/>
      <c r="AF2049" s="6"/>
    </row>
    <row r="2050" spans="20:32" ht="15.95" customHeight="1" x14ac:dyDescent="0.25">
      <c r="T2050" s="5"/>
      <c r="AF2050" s="6"/>
    </row>
    <row r="2051" spans="20:32" ht="15.95" customHeight="1" x14ac:dyDescent="0.25">
      <c r="T2051" s="5"/>
      <c r="AF2051" s="6"/>
    </row>
    <row r="2052" spans="20:32" ht="15.95" customHeight="1" x14ac:dyDescent="0.25">
      <c r="T2052" s="5"/>
      <c r="AF2052" s="6"/>
    </row>
    <row r="2053" spans="20:32" ht="15.95" customHeight="1" x14ac:dyDescent="0.25">
      <c r="T2053" s="5"/>
      <c r="AF2053" s="6"/>
    </row>
    <row r="2054" spans="20:32" ht="15.95" customHeight="1" x14ac:dyDescent="0.25">
      <c r="T2054" s="5"/>
      <c r="AF2054" s="6"/>
    </row>
    <row r="2055" spans="20:32" ht="15.95" customHeight="1" x14ac:dyDescent="0.25">
      <c r="T2055" s="5"/>
      <c r="AF2055" s="6"/>
    </row>
    <row r="2056" spans="20:32" ht="15.95" customHeight="1" x14ac:dyDescent="0.25">
      <c r="T2056" s="5"/>
      <c r="AF2056" s="6"/>
    </row>
    <row r="2057" spans="20:32" ht="15.95" customHeight="1" x14ac:dyDescent="0.25">
      <c r="T2057" s="5"/>
      <c r="AF2057" s="6"/>
    </row>
    <row r="2058" spans="20:32" ht="15.95" customHeight="1" x14ac:dyDescent="0.25">
      <c r="T2058" s="5"/>
      <c r="AF2058" s="6"/>
    </row>
    <row r="2059" spans="20:32" ht="15.95" customHeight="1" x14ac:dyDescent="0.25">
      <c r="T2059" s="5"/>
      <c r="AF2059" s="6"/>
    </row>
    <row r="2060" spans="20:32" ht="15.95" customHeight="1" x14ac:dyDescent="0.25">
      <c r="T2060" s="5"/>
      <c r="AF2060" s="6"/>
    </row>
    <row r="2061" spans="20:32" ht="15.95" customHeight="1" x14ac:dyDescent="0.25">
      <c r="T2061" s="5"/>
      <c r="AF2061" s="6"/>
    </row>
    <row r="2062" spans="20:32" ht="15.95" customHeight="1" x14ac:dyDescent="0.25">
      <c r="T2062" s="5"/>
      <c r="AF2062" s="6"/>
    </row>
    <row r="2063" spans="20:32" ht="15.95" customHeight="1" x14ac:dyDescent="0.25">
      <c r="T2063" s="5"/>
      <c r="AF2063" s="6"/>
    </row>
    <row r="2064" spans="20:32" ht="15.95" customHeight="1" x14ac:dyDescent="0.25">
      <c r="T2064" s="5"/>
      <c r="AF2064" s="6"/>
    </row>
    <row r="2065" spans="20:32" ht="15.95" customHeight="1" x14ac:dyDescent="0.25">
      <c r="T2065" s="5"/>
      <c r="AF2065" s="6"/>
    </row>
    <row r="2066" spans="20:32" ht="15.95" customHeight="1" x14ac:dyDescent="0.25">
      <c r="T2066" s="5"/>
      <c r="AF2066" s="6"/>
    </row>
    <row r="2067" spans="20:32" ht="15.95" customHeight="1" x14ac:dyDescent="0.25">
      <c r="T2067" s="5"/>
      <c r="AF2067" s="6"/>
    </row>
    <row r="2068" spans="20:32" ht="15.95" customHeight="1" x14ac:dyDescent="0.25">
      <c r="T2068" s="5"/>
      <c r="AF2068" s="6"/>
    </row>
    <row r="2069" spans="20:32" ht="15.95" customHeight="1" x14ac:dyDescent="0.25">
      <c r="T2069" s="5"/>
      <c r="AF2069" s="6"/>
    </row>
    <row r="2070" spans="20:32" ht="15.95" customHeight="1" x14ac:dyDescent="0.25">
      <c r="T2070" s="5"/>
      <c r="AF2070" s="6"/>
    </row>
    <row r="2071" spans="20:32" ht="15.95" customHeight="1" x14ac:dyDescent="0.25">
      <c r="T2071" s="5"/>
      <c r="AF2071" s="6"/>
    </row>
    <row r="2072" spans="20:32" ht="15.95" customHeight="1" x14ac:dyDescent="0.25">
      <c r="T2072" s="5"/>
      <c r="AF2072" s="6"/>
    </row>
    <row r="2073" spans="20:32" ht="15.95" customHeight="1" x14ac:dyDescent="0.25">
      <c r="T2073" s="5"/>
      <c r="AF2073" s="6"/>
    </row>
    <row r="2074" spans="20:32" ht="15.95" customHeight="1" x14ac:dyDescent="0.25">
      <c r="T2074" s="5"/>
      <c r="AF2074" s="6"/>
    </row>
    <row r="2075" spans="20:32" ht="15.95" customHeight="1" x14ac:dyDescent="0.25">
      <c r="T2075" s="5"/>
      <c r="AF2075" s="6"/>
    </row>
    <row r="2076" spans="20:32" ht="15.95" customHeight="1" x14ac:dyDescent="0.25">
      <c r="T2076" s="5"/>
      <c r="AF2076" s="6"/>
    </row>
    <row r="2077" spans="20:32" ht="15.95" customHeight="1" x14ac:dyDescent="0.25">
      <c r="T2077" s="5"/>
      <c r="AF2077" s="6"/>
    </row>
    <row r="2078" spans="20:32" ht="15.95" customHeight="1" x14ac:dyDescent="0.25">
      <c r="T2078" s="5"/>
      <c r="AF2078" s="6"/>
    </row>
    <row r="2079" spans="20:32" ht="15.95" customHeight="1" x14ac:dyDescent="0.25">
      <c r="T2079" s="5"/>
      <c r="AF2079" s="6"/>
    </row>
    <row r="2080" spans="20:32" ht="15.95" customHeight="1" x14ac:dyDescent="0.25">
      <c r="T2080" s="5"/>
      <c r="AF2080" s="6"/>
    </row>
    <row r="2081" spans="20:32" ht="15.95" customHeight="1" x14ac:dyDescent="0.25">
      <c r="T2081" s="5"/>
      <c r="AF2081" s="6"/>
    </row>
    <row r="2082" spans="20:32" ht="15.95" customHeight="1" x14ac:dyDescent="0.25">
      <c r="T2082" s="5"/>
      <c r="AF2082" s="6"/>
    </row>
    <row r="2083" spans="20:32" ht="15.95" customHeight="1" x14ac:dyDescent="0.25">
      <c r="T2083" s="5"/>
      <c r="AF2083" s="6"/>
    </row>
    <row r="2084" spans="20:32" ht="15.95" customHeight="1" x14ac:dyDescent="0.25">
      <c r="T2084" s="5"/>
      <c r="AF2084" s="6"/>
    </row>
    <row r="2085" spans="20:32" ht="15.95" customHeight="1" x14ac:dyDescent="0.25">
      <c r="T2085" s="5"/>
      <c r="AF2085" s="6"/>
    </row>
    <row r="2086" spans="20:32" ht="15.95" customHeight="1" x14ac:dyDescent="0.25">
      <c r="T2086" s="5"/>
      <c r="AF2086" s="6"/>
    </row>
    <row r="2087" spans="20:32" ht="15.95" customHeight="1" x14ac:dyDescent="0.25">
      <c r="T2087" s="5"/>
      <c r="AF2087" s="6"/>
    </row>
    <row r="2088" spans="20:32" ht="15.95" customHeight="1" x14ac:dyDescent="0.25">
      <c r="T2088" s="5"/>
      <c r="AF2088" s="6"/>
    </row>
    <row r="2089" spans="20:32" ht="15.95" customHeight="1" x14ac:dyDescent="0.25">
      <c r="T2089" s="5"/>
      <c r="AF2089" s="6"/>
    </row>
    <row r="2090" spans="20:32" ht="15.95" customHeight="1" x14ac:dyDescent="0.25">
      <c r="T2090" s="5"/>
      <c r="AF2090" s="6"/>
    </row>
    <row r="2091" spans="20:32" ht="15.95" customHeight="1" x14ac:dyDescent="0.25">
      <c r="T2091" s="5"/>
      <c r="AF2091" s="6"/>
    </row>
    <row r="2092" spans="20:32" ht="15.95" customHeight="1" x14ac:dyDescent="0.25">
      <c r="T2092" s="5"/>
      <c r="AF2092" s="6"/>
    </row>
    <row r="2093" spans="20:32" ht="15.95" customHeight="1" x14ac:dyDescent="0.25">
      <c r="T2093" s="5"/>
      <c r="AF2093" s="6"/>
    </row>
    <row r="2094" spans="20:32" ht="15.95" customHeight="1" x14ac:dyDescent="0.25">
      <c r="T2094" s="5"/>
      <c r="AF2094" s="6"/>
    </row>
    <row r="2095" spans="20:32" ht="15.95" customHeight="1" x14ac:dyDescent="0.25">
      <c r="T2095" s="5"/>
      <c r="AF2095" s="6"/>
    </row>
    <row r="2096" spans="20:32" ht="15.95" customHeight="1" x14ac:dyDescent="0.25">
      <c r="T2096" s="5"/>
      <c r="AF2096" s="6"/>
    </row>
    <row r="2097" spans="20:32" ht="15.95" customHeight="1" x14ac:dyDescent="0.25">
      <c r="T2097" s="5"/>
      <c r="AF2097" s="6"/>
    </row>
    <row r="2098" spans="20:32" ht="15.95" customHeight="1" x14ac:dyDescent="0.25">
      <c r="T2098" s="5"/>
      <c r="AF2098" s="6"/>
    </row>
    <row r="2099" spans="20:32" ht="15.95" customHeight="1" x14ac:dyDescent="0.25">
      <c r="T2099" s="5"/>
      <c r="AF2099" s="6"/>
    </row>
    <row r="2100" spans="20:32" ht="15.95" customHeight="1" x14ac:dyDescent="0.25">
      <c r="T2100" s="5"/>
      <c r="AF2100" s="6"/>
    </row>
    <row r="2101" spans="20:32" ht="15.95" customHeight="1" x14ac:dyDescent="0.25">
      <c r="T2101" s="5"/>
      <c r="AF2101" s="6"/>
    </row>
    <row r="2102" spans="20:32" ht="15.95" customHeight="1" x14ac:dyDescent="0.25">
      <c r="T2102" s="5"/>
      <c r="AF2102" s="6"/>
    </row>
    <row r="2103" spans="20:32" ht="15.95" customHeight="1" x14ac:dyDescent="0.25">
      <c r="T2103" s="5"/>
      <c r="AF2103" s="6"/>
    </row>
    <row r="2104" spans="20:32" ht="15.95" customHeight="1" x14ac:dyDescent="0.25">
      <c r="T2104" s="5"/>
      <c r="AF2104" s="6"/>
    </row>
    <row r="2105" spans="20:32" ht="15.95" customHeight="1" x14ac:dyDescent="0.25">
      <c r="T2105" s="5"/>
      <c r="AF2105" s="6"/>
    </row>
    <row r="2106" spans="20:32" ht="15.95" customHeight="1" x14ac:dyDescent="0.25">
      <c r="T2106" s="5"/>
      <c r="AF2106" s="6"/>
    </row>
    <row r="2107" spans="20:32" ht="15.95" customHeight="1" x14ac:dyDescent="0.25">
      <c r="T2107" s="5"/>
      <c r="AF2107" s="6"/>
    </row>
    <row r="2108" spans="20:32" ht="15.95" customHeight="1" x14ac:dyDescent="0.25">
      <c r="T2108" s="5"/>
      <c r="AF2108" s="6"/>
    </row>
    <row r="2109" spans="20:32" ht="15.95" customHeight="1" x14ac:dyDescent="0.25">
      <c r="T2109" s="5"/>
      <c r="AF2109" s="6"/>
    </row>
    <row r="2110" spans="20:32" ht="15.95" customHeight="1" x14ac:dyDescent="0.25">
      <c r="T2110" s="5"/>
      <c r="AF2110" s="6"/>
    </row>
    <row r="2111" spans="20:32" ht="15.95" customHeight="1" x14ac:dyDescent="0.25">
      <c r="T2111" s="5"/>
      <c r="AF2111" s="6"/>
    </row>
    <row r="2112" spans="20:32" ht="15.95" customHeight="1" x14ac:dyDescent="0.25">
      <c r="T2112" s="5"/>
      <c r="AF2112" s="6"/>
    </row>
    <row r="2113" spans="20:32" ht="15.95" customHeight="1" x14ac:dyDescent="0.25">
      <c r="T2113" s="5"/>
      <c r="AF2113" s="6"/>
    </row>
    <row r="2114" spans="20:32" ht="15.95" customHeight="1" x14ac:dyDescent="0.25">
      <c r="T2114" s="5"/>
      <c r="AF2114" s="6"/>
    </row>
    <row r="2115" spans="20:32" ht="15.95" customHeight="1" x14ac:dyDescent="0.25">
      <c r="T2115" s="5"/>
      <c r="AF2115" s="6"/>
    </row>
    <row r="2116" spans="20:32" ht="15.95" customHeight="1" x14ac:dyDescent="0.25">
      <c r="T2116" s="5"/>
      <c r="AF2116" s="6"/>
    </row>
    <row r="2117" spans="20:32" ht="15.95" customHeight="1" x14ac:dyDescent="0.25">
      <c r="T2117" s="5"/>
      <c r="AF2117" s="6"/>
    </row>
    <row r="2118" spans="20:32" ht="15.95" customHeight="1" x14ac:dyDescent="0.25">
      <c r="T2118" s="5"/>
      <c r="AF2118" s="6"/>
    </row>
    <row r="2119" spans="20:32" ht="15.95" customHeight="1" x14ac:dyDescent="0.25">
      <c r="T2119" s="5"/>
      <c r="AF2119" s="6"/>
    </row>
    <row r="2120" spans="20:32" ht="15.95" customHeight="1" x14ac:dyDescent="0.25">
      <c r="T2120" s="5"/>
      <c r="AF2120" s="6"/>
    </row>
    <row r="2121" spans="20:32" ht="15.95" customHeight="1" x14ac:dyDescent="0.25">
      <c r="T2121" s="5"/>
      <c r="AF2121" s="6"/>
    </row>
    <row r="2122" spans="20:32" ht="15.95" customHeight="1" x14ac:dyDescent="0.25">
      <c r="T2122" s="5"/>
      <c r="AF2122" s="6"/>
    </row>
    <row r="2123" spans="20:32" ht="15.95" customHeight="1" x14ac:dyDescent="0.25">
      <c r="T2123" s="5"/>
      <c r="AF2123" s="6"/>
    </row>
    <row r="2124" spans="20:32" ht="15.95" customHeight="1" x14ac:dyDescent="0.25">
      <c r="T2124" s="5"/>
      <c r="AF2124" s="6"/>
    </row>
    <row r="2125" spans="20:32" ht="15.95" customHeight="1" x14ac:dyDescent="0.25">
      <c r="T2125" s="5"/>
      <c r="AF2125" s="6"/>
    </row>
    <row r="2126" spans="20:32" ht="15.95" customHeight="1" x14ac:dyDescent="0.25">
      <c r="T2126" s="5"/>
      <c r="AF2126" s="6"/>
    </row>
    <row r="2127" spans="20:32" ht="15.95" customHeight="1" x14ac:dyDescent="0.25">
      <c r="T2127" s="5"/>
      <c r="AF2127" s="6"/>
    </row>
    <row r="2128" spans="20:32" ht="15.95" customHeight="1" x14ac:dyDescent="0.25">
      <c r="T2128" s="5"/>
      <c r="AF2128" s="6"/>
    </row>
    <row r="2129" spans="20:32" ht="15.95" customHeight="1" x14ac:dyDescent="0.25">
      <c r="T2129" s="5"/>
      <c r="AF2129" s="6"/>
    </row>
    <row r="2130" spans="20:32" ht="15.95" customHeight="1" x14ac:dyDescent="0.25">
      <c r="T2130" s="5"/>
      <c r="AF2130" s="6"/>
    </row>
    <row r="2131" spans="20:32" ht="15.95" customHeight="1" x14ac:dyDescent="0.25">
      <c r="T2131" s="5"/>
      <c r="AF2131" s="6"/>
    </row>
    <row r="2132" spans="20:32" ht="15.95" customHeight="1" x14ac:dyDescent="0.25">
      <c r="T2132" s="5"/>
      <c r="AF2132" s="6"/>
    </row>
    <row r="2133" spans="20:32" ht="15.95" customHeight="1" x14ac:dyDescent="0.25">
      <c r="T2133" s="5"/>
      <c r="AF2133" s="6"/>
    </row>
    <row r="2134" spans="20:32" ht="15.95" customHeight="1" x14ac:dyDescent="0.25">
      <c r="T2134" s="5"/>
      <c r="AF2134" s="6"/>
    </row>
    <row r="2135" spans="20:32" ht="15.95" customHeight="1" x14ac:dyDescent="0.25">
      <c r="T2135" s="5"/>
      <c r="AF2135" s="6"/>
    </row>
    <row r="2136" spans="20:32" ht="15.95" customHeight="1" x14ac:dyDescent="0.25">
      <c r="T2136" s="5"/>
      <c r="AF2136" s="6"/>
    </row>
    <row r="2137" spans="20:32" ht="15.95" customHeight="1" x14ac:dyDescent="0.25">
      <c r="T2137" s="5"/>
      <c r="AF2137" s="6"/>
    </row>
    <row r="2138" spans="20:32" ht="15.95" customHeight="1" x14ac:dyDescent="0.25">
      <c r="T2138" s="5"/>
      <c r="AF2138" s="6"/>
    </row>
    <row r="2139" spans="20:32" ht="15.95" customHeight="1" x14ac:dyDescent="0.25">
      <c r="T2139" s="5"/>
      <c r="AF2139" s="6"/>
    </row>
    <row r="2140" spans="20:32" ht="15.95" customHeight="1" x14ac:dyDescent="0.25">
      <c r="T2140" s="5"/>
      <c r="AF2140" s="6"/>
    </row>
    <row r="2141" spans="20:32" ht="15.95" customHeight="1" x14ac:dyDescent="0.25">
      <c r="T2141" s="5"/>
      <c r="AF2141" s="6"/>
    </row>
    <row r="2142" spans="20:32" ht="15.95" customHeight="1" x14ac:dyDescent="0.25">
      <c r="T2142" s="5"/>
      <c r="AF2142" s="6"/>
    </row>
    <row r="2143" spans="20:32" ht="15.95" customHeight="1" x14ac:dyDescent="0.25">
      <c r="T2143" s="5"/>
      <c r="AF2143" s="6"/>
    </row>
    <row r="2144" spans="20:32" ht="15.95" customHeight="1" x14ac:dyDescent="0.25">
      <c r="T2144" s="5"/>
      <c r="AF2144" s="6"/>
    </row>
    <row r="2145" spans="20:32" ht="15.95" customHeight="1" x14ac:dyDescent="0.25">
      <c r="T2145" s="5"/>
      <c r="AF2145" s="6"/>
    </row>
    <row r="2146" spans="20:32" ht="15.95" customHeight="1" x14ac:dyDescent="0.25">
      <c r="T2146" s="5"/>
      <c r="AF2146" s="6"/>
    </row>
    <row r="2147" spans="20:32" ht="15.95" customHeight="1" x14ac:dyDescent="0.25">
      <c r="T2147" s="5"/>
      <c r="AF2147" s="6"/>
    </row>
    <row r="2148" spans="20:32" ht="15.95" customHeight="1" x14ac:dyDescent="0.25">
      <c r="T2148" s="5"/>
      <c r="AF2148" s="6"/>
    </row>
    <row r="2149" spans="20:32" ht="15.95" customHeight="1" x14ac:dyDescent="0.25">
      <c r="T2149" s="5"/>
      <c r="AF2149" s="6"/>
    </row>
    <row r="2150" spans="20:32" ht="15.95" customHeight="1" x14ac:dyDescent="0.25">
      <c r="T2150" s="5"/>
      <c r="AF2150" s="6"/>
    </row>
    <row r="2151" spans="20:32" ht="15.95" customHeight="1" x14ac:dyDescent="0.25">
      <c r="T2151" s="5"/>
      <c r="AF2151" s="6"/>
    </row>
    <row r="2152" spans="20:32" ht="15.95" customHeight="1" x14ac:dyDescent="0.25">
      <c r="T2152" s="5"/>
      <c r="AF2152" s="6"/>
    </row>
    <row r="2153" spans="20:32" ht="15.95" customHeight="1" x14ac:dyDescent="0.25">
      <c r="T2153" s="5"/>
      <c r="AF2153" s="6"/>
    </row>
    <row r="2154" spans="20:32" ht="15.95" customHeight="1" x14ac:dyDescent="0.25">
      <c r="T2154" s="5"/>
      <c r="AF2154" s="6"/>
    </row>
    <row r="2155" spans="20:32" ht="15.95" customHeight="1" x14ac:dyDescent="0.25">
      <c r="T2155" s="5"/>
      <c r="AF2155" s="6"/>
    </row>
    <row r="2156" spans="20:32" ht="15.95" customHeight="1" x14ac:dyDescent="0.25">
      <c r="T2156" s="5"/>
      <c r="AF2156" s="6"/>
    </row>
    <row r="2157" spans="20:32" ht="15.95" customHeight="1" x14ac:dyDescent="0.25">
      <c r="T2157" s="5"/>
      <c r="AF2157" s="6"/>
    </row>
    <row r="2158" spans="20:32" ht="15.95" customHeight="1" x14ac:dyDescent="0.25">
      <c r="T2158" s="5"/>
      <c r="AF2158" s="6"/>
    </row>
    <row r="2159" spans="20:32" ht="15.95" customHeight="1" x14ac:dyDescent="0.25">
      <c r="T2159" s="5"/>
      <c r="AF2159" s="6"/>
    </row>
    <row r="2160" spans="20:32" ht="15.95" customHeight="1" x14ac:dyDescent="0.25">
      <c r="T2160" s="5"/>
      <c r="AF2160" s="6"/>
    </row>
    <row r="2161" spans="20:32" ht="15.95" customHeight="1" x14ac:dyDescent="0.25">
      <c r="T2161" s="5"/>
      <c r="AF2161" s="6"/>
    </row>
    <row r="2162" spans="20:32" ht="15.95" customHeight="1" x14ac:dyDescent="0.25">
      <c r="T2162" s="5"/>
      <c r="AF2162" s="6"/>
    </row>
    <row r="2163" spans="20:32" ht="15.95" customHeight="1" x14ac:dyDescent="0.25">
      <c r="T2163" s="5"/>
      <c r="AF2163" s="6"/>
    </row>
    <row r="2164" spans="20:32" ht="15.95" customHeight="1" x14ac:dyDescent="0.25">
      <c r="T2164" s="5"/>
      <c r="AF2164" s="6"/>
    </row>
    <row r="2165" spans="20:32" ht="15.95" customHeight="1" x14ac:dyDescent="0.25">
      <c r="T2165" s="5"/>
      <c r="AF2165" s="6"/>
    </row>
    <row r="2166" spans="20:32" ht="15.95" customHeight="1" x14ac:dyDescent="0.25">
      <c r="T2166" s="5"/>
      <c r="AF2166" s="6"/>
    </row>
    <row r="2167" spans="20:32" ht="15.95" customHeight="1" x14ac:dyDescent="0.25">
      <c r="T2167" s="5"/>
      <c r="AF2167" s="6"/>
    </row>
    <row r="2168" spans="20:32" ht="15.95" customHeight="1" x14ac:dyDescent="0.25">
      <c r="T2168" s="5"/>
      <c r="AF2168" s="6"/>
    </row>
    <row r="2169" spans="20:32" ht="15.95" customHeight="1" x14ac:dyDescent="0.25">
      <c r="T2169" s="5"/>
      <c r="AF2169" s="6"/>
    </row>
    <row r="2170" spans="20:32" ht="15.95" customHeight="1" x14ac:dyDescent="0.25">
      <c r="T2170" s="5"/>
      <c r="AF2170" s="6"/>
    </row>
    <row r="2171" spans="20:32" ht="15.95" customHeight="1" x14ac:dyDescent="0.25">
      <c r="T2171" s="5"/>
      <c r="AF2171" s="6"/>
    </row>
    <row r="2172" spans="20:32" ht="15.95" customHeight="1" x14ac:dyDescent="0.25">
      <c r="T2172" s="5"/>
      <c r="AF2172" s="6"/>
    </row>
    <row r="2173" spans="20:32" ht="15.95" customHeight="1" x14ac:dyDescent="0.25">
      <c r="T2173" s="5"/>
      <c r="AF2173" s="6"/>
    </row>
    <row r="2174" spans="20:32" ht="15.95" customHeight="1" x14ac:dyDescent="0.25">
      <c r="T2174" s="5"/>
      <c r="AF2174" s="6"/>
    </row>
    <row r="2175" spans="20:32" ht="15.95" customHeight="1" x14ac:dyDescent="0.25">
      <c r="T2175" s="5"/>
      <c r="AF2175" s="6"/>
    </row>
    <row r="2176" spans="20:32" ht="15.95" customHeight="1" x14ac:dyDescent="0.25">
      <c r="T2176" s="5"/>
      <c r="AF2176" s="6"/>
    </row>
    <row r="2177" spans="20:32" ht="15.95" customHeight="1" x14ac:dyDescent="0.25">
      <c r="T2177" s="5"/>
      <c r="AF2177" s="6"/>
    </row>
    <row r="2178" spans="20:32" ht="15.95" customHeight="1" x14ac:dyDescent="0.25">
      <c r="T2178" s="5"/>
      <c r="AF2178" s="6"/>
    </row>
    <row r="2179" spans="20:32" ht="15.95" customHeight="1" x14ac:dyDescent="0.25">
      <c r="T2179" s="5"/>
      <c r="AF2179" s="6"/>
    </row>
    <row r="2180" spans="20:32" ht="15.95" customHeight="1" x14ac:dyDescent="0.25">
      <c r="T2180" s="5"/>
      <c r="AF2180" s="6"/>
    </row>
    <row r="2181" spans="20:32" ht="15.95" customHeight="1" x14ac:dyDescent="0.25">
      <c r="T2181" s="5"/>
      <c r="AF2181" s="6"/>
    </row>
    <row r="2182" spans="20:32" ht="15.95" customHeight="1" x14ac:dyDescent="0.25">
      <c r="T2182" s="5"/>
      <c r="AF2182" s="6"/>
    </row>
    <row r="2183" spans="20:32" ht="15.95" customHeight="1" x14ac:dyDescent="0.25">
      <c r="T2183" s="5"/>
      <c r="AF2183" s="6"/>
    </row>
    <row r="2184" spans="20:32" ht="15.95" customHeight="1" x14ac:dyDescent="0.25">
      <c r="T2184" s="5"/>
      <c r="AF2184" s="6"/>
    </row>
    <row r="2185" spans="20:32" ht="15.95" customHeight="1" x14ac:dyDescent="0.25">
      <c r="T2185" s="5"/>
      <c r="AF2185" s="6"/>
    </row>
    <row r="2186" spans="20:32" ht="15.95" customHeight="1" x14ac:dyDescent="0.25">
      <c r="T2186" s="5"/>
      <c r="AF2186" s="6"/>
    </row>
    <row r="2187" spans="20:32" ht="15.95" customHeight="1" x14ac:dyDescent="0.25">
      <c r="T2187" s="5"/>
      <c r="AF2187" s="6"/>
    </row>
    <row r="2188" spans="20:32" ht="15.95" customHeight="1" x14ac:dyDescent="0.25">
      <c r="T2188" s="5"/>
      <c r="AF2188" s="6"/>
    </row>
    <row r="2189" spans="20:32" ht="15.95" customHeight="1" x14ac:dyDescent="0.25">
      <c r="T2189" s="5"/>
      <c r="AF2189" s="6"/>
    </row>
    <row r="2190" spans="20:32" ht="15.95" customHeight="1" x14ac:dyDescent="0.25">
      <c r="T2190" s="5"/>
      <c r="AF2190" s="6"/>
    </row>
    <row r="2191" spans="20:32" ht="15.95" customHeight="1" x14ac:dyDescent="0.25">
      <c r="T2191" s="5"/>
      <c r="AF2191" s="6"/>
    </row>
    <row r="2192" spans="20:32" ht="15.95" customHeight="1" x14ac:dyDescent="0.25">
      <c r="T2192" s="5"/>
      <c r="AF2192" s="6"/>
    </row>
    <row r="2193" spans="20:32" ht="15.95" customHeight="1" x14ac:dyDescent="0.25">
      <c r="T2193" s="5"/>
      <c r="AF2193" s="6"/>
    </row>
    <row r="2194" spans="20:32" ht="15.95" customHeight="1" x14ac:dyDescent="0.25">
      <c r="T2194" s="5"/>
      <c r="AF2194" s="6"/>
    </row>
    <row r="2195" spans="20:32" ht="15.95" customHeight="1" x14ac:dyDescent="0.25">
      <c r="T2195" s="5"/>
      <c r="AF2195" s="6"/>
    </row>
    <row r="2196" spans="20:32" ht="15.95" customHeight="1" x14ac:dyDescent="0.25">
      <c r="T2196" s="5"/>
      <c r="AF2196" s="6"/>
    </row>
    <row r="2197" spans="20:32" ht="15.95" customHeight="1" x14ac:dyDescent="0.25">
      <c r="T2197" s="5"/>
      <c r="AF2197" s="6"/>
    </row>
    <row r="2198" spans="20:32" ht="15.95" customHeight="1" x14ac:dyDescent="0.25">
      <c r="T2198" s="5"/>
      <c r="AF2198" s="6"/>
    </row>
    <row r="2199" spans="20:32" ht="15.95" customHeight="1" x14ac:dyDescent="0.25">
      <c r="T2199" s="5"/>
      <c r="AF2199" s="6"/>
    </row>
    <row r="2200" spans="20:32" ht="15.95" customHeight="1" x14ac:dyDescent="0.25">
      <c r="T2200" s="5"/>
      <c r="AF2200" s="6"/>
    </row>
    <row r="2201" spans="20:32" ht="15.95" customHeight="1" x14ac:dyDescent="0.25">
      <c r="T2201" s="5"/>
      <c r="AF2201" s="6"/>
    </row>
    <row r="2202" spans="20:32" ht="15.95" customHeight="1" x14ac:dyDescent="0.25">
      <c r="T2202" s="5"/>
      <c r="AF2202" s="6"/>
    </row>
    <row r="2203" spans="20:32" ht="15.95" customHeight="1" x14ac:dyDescent="0.25">
      <c r="T2203" s="5"/>
      <c r="AF2203" s="6"/>
    </row>
    <row r="2204" spans="20:32" ht="15.95" customHeight="1" x14ac:dyDescent="0.25">
      <c r="T2204" s="5"/>
      <c r="AF2204" s="6"/>
    </row>
    <row r="2205" spans="20:32" ht="15.95" customHeight="1" x14ac:dyDescent="0.25">
      <c r="T2205" s="5"/>
      <c r="AF2205" s="6"/>
    </row>
    <row r="2206" spans="20:32" ht="15.95" customHeight="1" x14ac:dyDescent="0.25">
      <c r="T2206" s="5"/>
      <c r="AF2206" s="6"/>
    </row>
    <row r="2207" spans="20:32" ht="15.95" customHeight="1" x14ac:dyDescent="0.25">
      <c r="T2207" s="5"/>
      <c r="AF2207" s="6"/>
    </row>
    <row r="2208" spans="20:32" ht="15.95" customHeight="1" x14ac:dyDescent="0.25">
      <c r="T2208" s="5"/>
      <c r="AF2208" s="6"/>
    </row>
    <row r="2209" spans="20:32" ht="15.95" customHeight="1" x14ac:dyDescent="0.25">
      <c r="T2209" s="5"/>
      <c r="AF2209" s="6"/>
    </row>
    <row r="2210" spans="20:32" ht="15.95" customHeight="1" x14ac:dyDescent="0.25">
      <c r="T2210" s="5"/>
      <c r="AF2210" s="6"/>
    </row>
    <row r="2211" spans="20:32" ht="15.95" customHeight="1" x14ac:dyDescent="0.25">
      <c r="T2211" s="5"/>
      <c r="AF2211" s="6"/>
    </row>
    <row r="2212" spans="20:32" ht="15.95" customHeight="1" x14ac:dyDescent="0.25">
      <c r="T2212" s="5"/>
      <c r="AF2212" s="6"/>
    </row>
    <row r="2213" spans="20:32" ht="15.95" customHeight="1" x14ac:dyDescent="0.25">
      <c r="T2213" s="5"/>
      <c r="AF2213" s="6"/>
    </row>
    <row r="2214" spans="20:32" ht="15.95" customHeight="1" x14ac:dyDescent="0.25">
      <c r="T2214" s="5"/>
      <c r="AF2214" s="6"/>
    </row>
    <row r="2215" spans="20:32" ht="15.95" customHeight="1" x14ac:dyDescent="0.25">
      <c r="T2215" s="5"/>
      <c r="AF2215" s="6"/>
    </row>
    <row r="2216" spans="20:32" ht="15.95" customHeight="1" x14ac:dyDescent="0.25">
      <c r="T2216" s="5"/>
      <c r="AF2216" s="6"/>
    </row>
    <row r="2217" spans="20:32" ht="15.95" customHeight="1" x14ac:dyDescent="0.25">
      <c r="T2217" s="5"/>
      <c r="AF2217" s="6"/>
    </row>
    <row r="2218" spans="20:32" ht="15.95" customHeight="1" x14ac:dyDescent="0.25">
      <c r="T2218" s="5"/>
      <c r="AF2218" s="6"/>
    </row>
    <row r="2219" spans="20:32" ht="15.95" customHeight="1" x14ac:dyDescent="0.25">
      <c r="T2219" s="5"/>
      <c r="AF2219" s="6"/>
    </row>
    <row r="2220" spans="20:32" ht="15.95" customHeight="1" x14ac:dyDescent="0.25">
      <c r="T2220" s="5"/>
      <c r="AF2220" s="6"/>
    </row>
    <row r="2221" spans="20:32" ht="15.95" customHeight="1" x14ac:dyDescent="0.25">
      <c r="T2221" s="5"/>
      <c r="AF2221" s="6"/>
    </row>
    <row r="2222" spans="20:32" ht="15.95" customHeight="1" x14ac:dyDescent="0.25">
      <c r="T2222" s="5"/>
      <c r="AF2222" s="6"/>
    </row>
    <row r="2223" spans="20:32" ht="15.95" customHeight="1" x14ac:dyDescent="0.25">
      <c r="T2223" s="5"/>
      <c r="AF2223" s="6"/>
    </row>
    <row r="2224" spans="20:32" ht="15.95" customHeight="1" x14ac:dyDescent="0.25">
      <c r="T2224" s="5"/>
      <c r="AF2224" s="6"/>
    </row>
    <row r="2225" spans="20:32" ht="15.95" customHeight="1" x14ac:dyDescent="0.25">
      <c r="T2225" s="5"/>
      <c r="AF2225" s="6"/>
    </row>
    <row r="2226" spans="20:32" ht="15.95" customHeight="1" x14ac:dyDescent="0.25">
      <c r="T2226" s="5"/>
      <c r="AF2226" s="6"/>
    </row>
    <row r="2227" spans="20:32" ht="15.95" customHeight="1" x14ac:dyDescent="0.25">
      <c r="T2227" s="5"/>
      <c r="AF2227" s="6"/>
    </row>
    <row r="2228" spans="20:32" ht="15.95" customHeight="1" x14ac:dyDescent="0.25">
      <c r="T2228" s="5"/>
      <c r="AF2228" s="6"/>
    </row>
    <row r="2229" spans="20:32" ht="15.95" customHeight="1" x14ac:dyDescent="0.25">
      <c r="T2229" s="5"/>
      <c r="AF2229" s="6"/>
    </row>
    <row r="2230" spans="20:32" ht="15.95" customHeight="1" x14ac:dyDescent="0.25">
      <c r="T2230" s="5"/>
      <c r="AF2230" s="6"/>
    </row>
    <row r="2231" spans="20:32" ht="15.95" customHeight="1" x14ac:dyDescent="0.25">
      <c r="T2231" s="5"/>
      <c r="AF2231" s="6"/>
    </row>
    <row r="2232" spans="20:32" ht="15.95" customHeight="1" x14ac:dyDescent="0.25">
      <c r="T2232" s="5"/>
      <c r="AF2232" s="6"/>
    </row>
    <row r="2233" spans="20:32" ht="15.95" customHeight="1" x14ac:dyDescent="0.25">
      <c r="T2233" s="5"/>
      <c r="AF2233" s="6"/>
    </row>
    <row r="2234" spans="20:32" ht="15.95" customHeight="1" x14ac:dyDescent="0.25">
      <c r="T2234" s="5"/>
      <c r="AF2234" s="6"/>
    </row>
    <row r="2235" spans="20:32" ht="15.95" customHeight="1" x14ac:dyDescent="0.25">
      <c r="T2235" s="5"/>
      <c r="AF2235" s="6"/>
    </row>
    <row r="2236" spans="20:32" ht="15.95" customHeight="1" x14ac:dyDescent="0.25">
      <c r="T2236" s="5"/>
      <c r="AF2236" s="6"/>
    </row>
    <row r="2237" spans="20:32" ht="15.95" customHeight="1" x14ac:dyDescent="0.25">
      <c r="T2237" s="5"/>
      <c r="AF2237" s="6"/>
    </row>
    <row r="2238" spans="20:32" ht="15.95" customHeight="1" x14ac:dyDescent="0.25">
      <c r="T2238" s="5"/>
      <c r="AF2238" s="6"/>
    </row>
    <row r="2239" spans="20:32" ht="15.95" customHeight="1" x14ac:dyDescent="0.25">
      <c r="T2239" s="5"/>
      <c r="AF2239" s="6"/>
    </row>
    <row r="2240" spans="20:32" ht="15.95" customHeight="1" x14ac:dyDescent="0.25">
      <c r="T2240" s="5"/>
      <c r="AF2240" s="6"/>
    </row>
    <row r="2241" spans="20:32" ht="15.95" customHeight="1" x14ac:dyDescent="0.25">
      <c r="T2241" s="5"/>
      <c r="AF2241" s="6"/>
    </row>
    <row r="2242" spans="20:32" ht="15.95" customHeight="1" x14ac:dyDescent="0.25">
      <c r="T2242" s="5"/>
      <c r="AF2242" s="6"/>
    </row>
    <row r="2243" spans="20:32" ht="15.95" customHeight="1" x14ac:dyDescent="0.25">
      <c r="T2243" s="5"/>
      <c r="AF2243" s="6"/>
    </row>
    <row r="2244" spans="20:32" ht="15.95" customHeight="1" x14ac:dyDescent="0.25">
      <c r="T2244" s="5"/>
      <c r="AF2244" s="6"/>
    </row>
    <row r="2245" spans="20:32" ht="15.95" customHeight="1" x14ac:dyDescent="0.25">
      <c r="T2245" s="5"/>
      <c r="AF2245" s="6"/>
    </row>
    <row r="2246" spans="20:32" ht="15.95" customHeight="1" x14ac:dyDescent="0.25">
      <c r="T2246" s="5"/>
      <c r="AF2246" s="6"/>
    </row>
    <row r="2247" spans="20:32" ht="15.95" customHeight="1" x14ac:dyDescent="0.25">
      <c r="T2247" s="5"/>
      <c r="AF2247" s="6"/>
    </row>
    <row r="2248" spans="20:32" ht="15.95" customHeight="1" x14ac:dyDescent="0.25">
      <c r="T2248" s="5"/>
      <c r="AF2248" s="6"/>
    </row>
    <row r="2249" spans="20:32" ht="15.95" customHeight="1" x14ac:dyDescent="0.25">
      <c r="T2249" s="5"/>
      <c r="AF2249" s="6"/>
    </row>
    <row r="2250" spans="20:32" ht="15.95" customHeight="1" x14ac:dyDescent="0.25">
      <c r="T2250" s="5"/>
      <c r="AF2250" s="6"/>
    </row>
    <row r="2251" spans="20:32" ht="15.95" customHeight="1" x14ac:dyDescent="0.25">
      <c r="T2251" s="5"/>
      <c r="AF2251" s="6"/>
    </row>
    <row r="2252" spans="20:32" ht="15.95" customHeight="1" x14ac:dyDescent="0.25">
      <c r="T2252" s="5"/>
      <c r="AF2252" s="6"/>
    </row>
    <row r="2253" spans="20:32" ht="15.95" customHeight="1" x14ac:dyDescent="0.25">
      <c r="T2253" s="5"/>
      <c r="AF2253" s="6"/>
    </row>
    <row r="2254" spans="20:32" ht="15.95" customHeight="1" x14ac:dyDescent="0.25">
      <c r="T2254" s="5"/>
      <c r="AF2254" s="6"/>
    </row>
    <row r="2255" spans="20:32" ht="15.95" customHeight="1" x14ac:dyDescent="0.25">
      <c r="T2255" s="5"/>
      <c r="AF2255" s="6"/>
    </row>
    <row r="2256" spans="20:32" ht="15.95" customHeight="1" x14ac:dyDescent="0.25">
      <c r="T2256" s="5"/>
      <c r="AF2256" s="6"/>
    </row>
    <row r="2257" spans="20:32" ht="15.95" customHeight="1" x14ac:dyDescent="0.25">
      <c r="T2257" s="5"/>
      <c r="AF2257" s="6"/>
    </row>
    <row r="2258" spans="20:32" ht="15.95" customHeight="1" x14ac:dyDescent="0.25">
      <c r="AF2258" s="6"/>
    </row>
    <row r="2259" spans="20:32" ht="15.95" customHeight="1" x14ac:dyDescent="0.25">
      <c r="AF2259" s="6"/>
    </row>
    <row r="2260" spans="20:32" ht="15.95" customHeight="1" x14ac:dyDescent="0.25">
      <c r="AF2260" s="6"/>
    </row>
    <row r="2261" spans="20:32" ht="15.95" customHeight="1" x14ac:dyDescent="0.25">
      <c r="AF2261" s="6"/>
    </row>
    <row r="2262" spans="20:32" ht="15.95" customHeight="1" x14ac:dyDescent="0.25">
      <c r="AF2262" s="6"/>
    </row>
    <row r="2263" spans="20:32" ht="15.95" customHeight="1" x14ac:dyDescent="0.25">
      <c r="AF2263" s="6"/>
    </row>
    <row r="2264" spans="20:32" ht="15.95" customHeight="1" x14ac:dyDescent="0.25">
      <c r="AF2264" s="6"/>
    </row>
    <row r="2265" spans="20:32" ht="15.95" customHeight="1" x14ac:dyDescent="0.25">
      <c r="AF2265" s="6"/>
    </row>
    <row r="2266" spans="20:32" ht="15.95" customHeight="1" x14ac:dyDescent="0.25">
      <c r="AF2266" s="6"/>
    </row>
    <row r="2267" spans="20:32" ht="15.95" customHeight="1" x14ac:dyDescent="0.25">
      <c r="AF2267" s="6"/>
    </row>
    <row r="2268" spans="20:32" ht="15.95" customHeight="1" x14ac:dyDescent="0.25">
      <c r="AF2268" s="6"/>
    </row>
    <row r="2269" spans="20:32" ht="15.95" customHeight="1" x14ac:dyDescent="0.25">
      <c r="AF2269" s="6"/>
    </row>
    <row r="2270" spans="20:32" ht="15.95" customHeight="1" x14ac:dyDescent="0.25">
      <c r="AF2270" s="6"/>
    </row>
    <row r="2271" spans="20:32" ht="15.95" customHeight="1" x14ac:dyDescent="0.25">
      <c r="AF2271" s="6"/>
    </row>
    <row r="2272" spans="20:32" ht="15.95" customHeight="1" x14ac:dyDescent="0.25">
      <c r="AF2272" s="6"/>
    </row>
    <row r="2273" spans="32:32" ht="15.95" customHeight="1" x14ac:dyDescent="0.25">
      <c r="AF2273" s="6"/>
    </row>
    <row r="2274" spans="32:32" ht="15.95" customHeight="1" x14ac:dyDescent="0.25">
      <c r="AF2274" s="6"/>
    </row>
    <row r="2275" spans="32:32" ht="15.95" customHeight="1" x14ac:dyDescent="0.25">
      <c r="AF2275" s="6"/>
    </row>
  </sheetData>
  <sheetProtection algorithmName="SHA-512" hashValue="6myiNLBGqrBcl7WSD9PNEzwUIo9EKdV4iTFtTl4O6WBPCklgihTI9+Zq2AcV4KAJyVYpLLUdrzHGHTcql7FEfg==" saltValue="iPRFaNNNry9sdbnAyyvOkw==" spinCount="100000" sheet="1" objects="1" scenarios="1" formatCells="0" formatColumns="0" formatRows="0"/>
  <mergeCells count="46">
    <mergeCell ref="B945:G945"/>
    <mergeCell ref="B932:F932"/>
    <mergeCell ref="B933:H933"/>
    <mergeCell ref="B939:F939"/>
    <mergeCell ref="B940:F940"/>
    <mergeCell ref="B943:F943"/>
    <mergeCell ref="B914:E914"/>
    <mergeCell ref="B915:I915"/>
    <mergeCell ref="B917:F917"/>
    <mergeCell ref="B929:I929"/>
    <mergeCell ref="B931:G931"/>
    <mergeCell ref="B903:E903"/>
    <mergeCell ref="B907:E907"/>
    <mergeCell ref="B908:E908"/>
    <mergeCell ref="B910:F910"/>
    <mergeCell ref="B911:E912"/>
    <mergeCell ref="B4:K4"/>
    <mergeCell ref="R1:W1"/>
    <mergeCell ref="R2:W3"/>
    <mergeCell ref="M1:P1"/>
    <mergeCell ref="C2:D2"/>
    <mergeCell ref="C3:H3"/>
    <mergeCell ref="C1:H1"/>
    <mergeCell ref="M2:O2"/>
    <mergeCell ref="B883:H883"/>
    <mergeCell ref="B5:H5"/>
    <mergeCell ref="B10:D10"/>
    <mergeCell ref="F10:H10"/>
    <mergeCell ref="J10:K10"/>
    <mergeCell ref="B8:H8"/>
    <mergeCell ref="S5:T5"/>
    <mergeCell ref="V5:W5"/>
    <mergeCell ref="C893:H893"/>
    <mergeCell ref="C894:K894"/>
    <mergeCell ref="C895:K895"/>
    <mergeCell ref="C885:H885"/>
    <mergeCell ref="C886:K886"/>
    <mergeCell ref="C888:K889"/>
    <mergeCell ref="C890:K890"/>
    <mergeCell ref="C891:K891"/>
    <mergeCell ref="C892:J892"/>
    <mergeCell ref="C884:J884"/>
    <mergeCell ref="U11:U13"/>
    <mergeCell ref="V11:W13"/>
    <mergeCell ref="T881:T883"/>
    <mergeCell ref="U881:U883"/>
  </mergeCells>
  <conditionalFormatting sqref="J11:K12 J53:K102 J14:K50 J176:K176 J206:K239 J304:K305 J332:K348 J387:K409 J436:K445 J513:K535 J661:K682 J107:K131 J133:K174 J180:K204 J278:K302 J307:K330 J361:K385 J413:K434 J447:K470 J472:K503 J537:K583 J585:K647 J684:K876">
    <cfRule type="cellIs" dxfId="58" priority="35" stopIfTrue="1" operator="equal">
      <formula>0</formula>
    </cfRule>
  </conditionalFormatting>
  <conditionalFormatting sqref="N326 N278:N280 N193:N195 N197:N199 N188:N191 N159:N177 N183:N184 M159:M170 M46:N46 L11:L877">
    <cfRule type="cellIs" dxfId="57" priority="36" stopIfTrue="1" operator="equal">
      <formula>TRUE</formula>
    </cfRule>
    <cfRule type="cellIs" dxfId="56" priority="37" stopIfTrue="1" operator="notEqual">
      <formula>TRUE</formula>
    </cfRule>
  </conditionalFormatting>
  <conditionalFormatting sqref="I13:K13 I14:I102 I107:I176 I180:I239 I278:I305 I307:I348 I361:I409 I413:I445 I447:I504 I513:I648 I661:I876">
    <cfRule type="cellIs" dxfId="55" priority="34" stopIfTrue="1" operator="equal">
      <formula>0</formula>
    </cfRule>
  </conditionalFormatting>
  <conditionalFormatting sqref="J240:K277">
    <cfRule type="cellIs" dxfId="54" priority="14" stopIfTrue="1" operator="equal">
      <formula>0</formula>
    </cfRule>
  </conditionalFormatting>
  <conditionalFormatting sqref="J132:K132">
    <cfRule type="cellIs" dxfId="53" priority="32" stopIfTrue="1" operator="equal">
      <formula>0</formula>
    </cfRule>
  </conditionalFormatting>
  <conditionalFormatting sqref="J175:K175">
    <cfRule type="cellIs" dxfId="52" priority="31" stopIfTrue="1" operator="equal">
      <formula>0</formula>
    </cfRule>
  </conditionalFormatting>
  <conditionalFormatting sqref="J205:K205">
    <cfRule type="cellIs" dxfId="51" priority="30" stopIfTrue="1" operator="equal">
      <formula>0</formula>
    </cfRule>
  </conditionalFormatting>
  <conditionalFormatting sqref="J303:K303">
    <cfRule type="cellIs" dxfId="50" priority="29" stopIfTrue="1" operator="equal">
      <formula>0</formula>
    </cfRule>
  </conditionalFormatting>
  <conditionalFormatting sqref="J331:K331">
    <cfRule type="cellIs" dxfId="49" priority="28" stopIfTrue="1" operator="equal">
      <formula>0</formula>
    </cfRule>
  </conditionalFormatting>
  <conditionalFormatting sqref="J386:K386">
    <cfRule type="cellIs" dxfId="48" priority="27" stopIfTrue="1" operator="equal">
      <formula>0</formula>
    </cfRule>
  </conditionalFormatting>
  <conditionalFormatting sqref="J435:K435">
    <cfRule type="cellIs" dxfId="47" priority="26" stopIfTrue="1" operator="equal">
      <formula>0</formula>
    </cfRule>
  </conditionalFormatting>
  <conditionalFormatting sqref="J471:K471">
    <cfRule type="cellIs" dxfId="46" priority="25" stopIfTrue="1" operator="equal">
      <formula>0</formula>
    </cfRule>
  </conditionalFormatting>
  <conditionalFormatting sqref="J504:K504">
    <cfRule type="cellIs" dxfId="45" priority="24" stopIfTrue="1" operator="equal">
      <formula>0</formula>
    </cfRule>
  </conditionalFormatting>
  <conditionalFormatting sqref="J536:K536">
    <cfRule type="cellIs" dxfId="44" priority="23" stopIfTrue="1" operator="equal">
      <formula>0</formula>
    </cfRule>
  </conditionalFormatting>
  <conditionalFormatting sqref="J584:K584">
    <cfRule type="cellIs" dxfId="43" priority="22" stopIfTrue="1" operator="equal">
      <formula>0</formula>
    </cfRule>
  </conditionalFormatting>
  <conditionalFormatting sqref="J648:K648">
    <cfRule type="cellIs" dxfId="42" priority="21" stopIfTrue="1" operator="equal">
      <formula>0</formula>
    </cfRule>
  </conditionalFormatting>
  <conditionalFormatting sqref="J683:K683">
    <cfRule type="cellIs" dxfId="41" priority="20" stopIfTrue="1" operator="equal">
      <formula>0</formula>
    </cfRule>
  </conditionalFormatting>
  <conditionalFormatting sqref="J51:K52">
    <cfRule type="cellIs" dxfId="40" priority="19" stopIfTrue="1" operator="equal">
      <formula>0</formula>
    </cfRule>
  </conditionalFormatting>
  <conditionalFormatting sqref="J103:K106">
    <cfRule type="cellIs" dxfId="39" priority="18" stopIfTrue="1" operator="equal">
      <formula>0</formula>
    </cfRule>
  </conditionalFormatting>
  <conditionalFormatting sqref="I103:I106">
    <cfRule type="cellIs" dxfId="38" priority="17" stopIfTrue="1" operator="equal">
      <formula>0</formula>
    </cfRule>
  </conditionalFormatting>
  <conditionalFormatting sqref="J177:K179">
    <cfRule type="cellIs" dxfId="37" priority="16" stopIfTrue="1" operator="equal">
      <formula>0</formula>
    </cfRule>
  </conditionalFormatting>
  <conditionalFormatting sqref="I177:I179">
    <cfRule type="cellIs" dxfId="36" priority="15" stopIfTrue="1" operator="equal">
      <formula>0</formula>
    </cfRule>
  </conditionalFormatting>
  <conditionalFormatting sqref="I240:I277">
    <cfRule type="cellIs" dxfId="35" priority="13" stopIfTrue="1" operator="equal">
      <formula>0</formula>
    </cfRule>
  </conditionalFormatting>
  <conditionalFormatting sqref="J306:K306">
    <cfRule type="cellIs" dxfId="34" priority="12" stopIfTrue="1" operator="equal">
      <formula>0</formula>
    </cfRule>
  </conditionalFormatting>
  <conditionalFormatting sqref="I306">
    <cfRule type="cellIs" dxfId="33" priority="11" stopIfTrue="1" operator="equal">
      <formula>0</formula>
    </cfRule>
  </conditionalFormatting>
  <conditionalFormatting sqref="J349:K360">
    <cfRule type="cellIs" dxfId="32" priority="10" stopIfTrue="1" operator="equal">
      <formula>0</formula>
    </cfRule>
  </conditionalFormatting>
  <conditionalFormatting sqref="I349:I360">
    <cfRule type="cellIs" dxfId="31" priority="9" stopIfTrue="1" operator="equal">
      <formula>0</formula>
    </cfRule>
  </conditionalFormatting>
  <conditionalFormatting sqref="J410:K412">
    <cfRule type="cellIs" dxfId="30" priority="8" stopIfTrue="1" operator="equal">
      <formula>0</formula>
    </cfRule>
  </conditionalFormatting>
  <conditionalFormatting sqref="I410:I412">
    <cfRule type="cellIs" dxfId="29" priority="7" stopIfTrue="1" operator="equal">
      <formula>0</formula>
    </cfRule>
  </conditionalFormatting>
  <conditionalFormatting sqref="J446:K446">
    <cfRule type="cellIs" dxfId="28" priority="6" stopIfTrue="1" operator="equal">
      <formula>0</formula>
    </cfRule>
  </conditionalFormatting>
  <conditionalFormatting sqref="I446">
    <cfRule type="cellIs" dxfId="27" priority="5" stopIfTrue="1" operator="equal">
      <formula>0</formula>
    </cfRule>
  </conditionalFormatting>
  <conditionalFormatting sqref="I649:I660">
    <cfRule type="cellIs" dxfId="26" priority="1" stopIfTrue="1" operator="equal">
      <formula>0</formula>
    </cfRule>
  </conditionalFormatting>
  <conditionalFormatting sqref="I505:I512">
    <cfRule type="cellIs" dxfId="25" priority="4" stopIfTrue="1" operator="equal">
      <formula>0</formula>
    </cfRule>
  </conditionalFormatting>
  <conditionalFormatting sqref="J505:K512">
    <cfRule type="cellIs" dxfId="24" priority="3" stopIfTrue="1" operator="equal">
      <formula>0</formula>
    </cfRule>
  </conditionalFormatting>
  <conditionalFormatting sqref="J649:K660">
    <cfRule type="cellIs" dxfId="23" priority="2" stopIfTrue="1" operator="equal">
      <formula>0</formula>
    </cfRule>
  </conditionalFormatting>
  <dataValidations count="13">
    <dataValidation type="decimal" operator="lessThan" allowBlank="1" showInputMessage="1" showErrorMessage="1" errorTitle="Wastage Default" error="You must enter a percentage in this field._x000a_If you want 70% profit, enter 70% or 0.7, for 55% enter 55% or 0.55 etc" sqref="P3 JI3 TE3 ADA3 AMW3 AWS3 BGO3 BQK3 CAG3 CKC3 CTY3 DDU3 DNQ3 DXM3 EHI3 ERE3 FBA3 FKW3 FUS3 GEO3 GOK3 GYG3 HIC3 HRY3 IBU3 ILQ3 IVM3 JFI3 JPE3 JZA3 KIW3 KSS3 LCO3 LMK3 LWG3 MGC3 MPY3 MZU3 NJQ3 NTM3 ODI3 ONE3 OXA3 PGW3 PQS3 QAO3 QKK3 QUG3 REC3 RNY3 RXU3 SHQ3 SRM3 TBI3 TLE3 TVA3 UEW3 UOS3 UYO3 VIK3 VSG3 WCC3 WLY3 WVU3 P65537 JI65539 TE65539 ADA65539 AMW65539 AWS65539 BGO65539 BQK65539 CAG65539 CKC65539 CTY65539 DDU65539 DNQ65539 DXM65539 EHI65539 ERE65539 FBA65539 FKW65539 FUS65539 GEO65539 GOK65539 GYG65539 HIC65539 HRY65539 IBU65539 ILQ65539 IVM65539 JFI65539 JPE65539 JZA65539 KIW65539 KSS65539 LCO65539 LMK65539 LWG65539 MGC65539 MPY65539 MZU65539 NJQ65539 NTM65539 ODI65539 ONE65539 OXA65539 PGW65539 PQS65539 QAO65539 QKK65539 QUG65539 REC65539 RNY65539 RXU65539 SHQ65539 SRM65539 TBI65539 TLE65539 TVA65539 UEW65539 UOS65539 UYO65539 VIK65539 VSG65539 WCC65539 WLY65539 WVU65539 P131073 JI131075 TE131075 ADA131075 AMW131075 AWS131075 BGO131075 BQK131075 CAG131075 CKC131075 CTY131075 DDU131075 DNQ131075 DXM131075 EHI131075 ERE131075 FBA131075 FKW131075 FUS131075 GEO131075 GOK131075 GYG131075 HIC131075 HRY131075 IBU131075 ILQ131075 IVM131075 JFI131075 JPE131075 JZA131075 KIW131075 KSS131075 LCO131075 LMK131075 LWG131075 MGC131075 MPY131075 MZU131075 NJQ131075 NTM131075 ODI131075 ONE131075 OXA131075 PGW131075 PQS131075 QAO131075 QKK131075 QUG131075 REC131075 RNY131075 RXU131075 SHQ131075 SRM131075 TBI131075 TLE131075 TVA131075 UEW131075 UOS131075 UYO131075 VIK131075 VSG131075 WCC131075 WLY131075 WVU131075 P196609 JI196611 TE196611 ADA196611 AMW196611 AWS196611 BGO196611 BQK196611 CAG196611 CKC196611 CTY196611 DDU196611 DNQ196611 DXM196611 EHI196611 ERE196611 FBA196611 FKW196611 FUS196611 GEO196611 GOK196611 GYG196611 HIC196611 HRY196611 IBU196611 ILQ196611 IVM196611 JFI196611 JPE196611 JZA196611 KIW196611 KSS196611 LCO196611 LMK196611 LWG196611 MGC196611 MPY196611 MZU196611 NJQ196611 NTM196611 ODI196611 ONE196611 OXA196611 PGW196611 PQS196611 QAO196611 QKK196611 QUG196611 REC196611 RNY196611 RXU196611 SHQ196611 SRM196611 TBI196611 TLE196611 TVA196611 UEW196611 UOS196611 UYO196611 VIK196611 VSG196611 WCC196611 WLY196611 WVU196611 P262145 JI262147 TE262147 ADA262147 AMW262147 AWS262147 BGO262147 BQK262147 CAG262147 CKC262147 CTY262147 DDU262147 DNQ262147 DXM262147 EHI262147 ERE262147 FBA262147 FKW262147 FUS262147 GEO262147 GOK262147 GYG262147 HIC262147 HRY262147 IBU262147 ILQ262147 IVM262147 JFI262147 JPE262147 JZA262147 KIW262147 KSS262147 LCO262147 LMK262147 LWG262147 MGC262147 MPY262147 MZU262147 NJQ262147 NTM262147 ODI262147 ONE262147 OXA262147 PGW262147 PQS262147 QAO262147 QKK262147 QUG262147 REC262147 RNY262147 RXU262147 SHQ262147 SRM262147 TBI262147 TLE262147 TVA262147 UEW262147 UOS262147 UYO262147 VIK262147 VSG262147 WCC262147 WLY262147 WVU262147 P327681 JI327683 TE327683 ADA327683 AMW327683 AWS327683 BGO327683 BQK327683 CAG327683 CKC327683 CTY327683 DDU327683 DNQ327683 DXM327683 EHI327683 ERE327683 FBA327683 FKW327683 FUS327683 GEO327683 GOK327683 GYG327683 HIC327683 HRY327683 IBU327683 ILQ327683 IVM327683 JFI327683 JPE327683 JZA327683 KIW327683 KSS327683 LCO327683 LMK327683 LWG327683 MGC327683 MPY327683 MZU327683 NJQ327683 NTM327683 ODI327683 ONE327683 OXA327683 PGW327683 PQS327683 QAO327683 QKK327683 QUG327683 REC327683 RNY327683 RXU327683 SHQ327683 SRM327683 TBI327683 TLE327683 TVA327683 UEW327683 UOS327683 UYO327683 VIK327683 VSG327683 WCC327683 WLY327683 WVU327683 P393217 JI393219 TE393219 ADA393219 AMW393219 AWS393219 BGO393219 BQK393219 CAG393219 CKC393219 CTY393219 DDU393219 DNQ393219 DXM393219 EHI393219 ERE393219 FBA393219 FKW393219 FUS393219 GEO393219 GOK393219 GYG393219 HIC393219 HRY393219 IBU393219 ILQ393219 IVM393219 JFI393219 JPE393219 JZA393219 KIW393219 KSS393219 LCO393219 LMK393219 LWG393219 MGC393219 MPY393219 MZU393219 NJQ393219 NTM393219 ODI393219 ONE393219 OXA393219 PGW393219 PQS393219 QAO393219 QKK393219 QUG393219 REC393219 RNY393219 RXU393219 SHQ393219 SRM393219 TBI393219 TLE393219 TVA393219 UEW393219 UOS393219 UYO393219 VIK393219 VSG393219 WCC393219 WLY393219 WVU393219 P458753 JI458755 TE458755 ADA458755 AMW458755 AWS458755 BGO458755 BQK458755 CAG458755 CKC458755 CTY458755 DDU458755 DNQ458755 DXM458755 EHI458755 ERE458755 FBA458755 FKW458755 FUS458755 GEO458755 GOK458755 GYG458755 HIC458755 HRY458755 IBU458755 ILQ458755 IVM458755 JFI458755 JPE458755 JZA458755 KIW458755 KSS458755 LCO458755 LMK458755 LWG458755 MGC458755 MPY458755 MZU458755 NJQ458755 NTM458755 ODI458755 ONE458755 OXA458755 PGW458755 PQS458755 QAO458755 QKK458755 QUG458755 REC458755 RNY458755 RXU458755 SHQ458755 SRM458755 TBI458755 TLE458755 TVA458755 UEW458755 UOS458755 UYO458755 VIK458755 VSG458755 WCC458755 WLY458755 WVU458755 P524289 JI524291 TE524291 ADA524291 AMW524291 AWS524291 BGO524291 BQK524291 CAG524291 CKC524291 CTY524291 DDU524291 DNQ524291 DXM524291 EHI524291 ERE524291 FBA524291 FKW524291 FUS524291 GEO524291 GOK524291 GYG524291 HIC524291 HRY524291 IBU524291 ILQ524291 IVM524291 JFI524291 JPE524291 JZA524291 KIW524291 KSS524291 LCO524291 LMK524291 LWG524291 MGC524291 MPY524291 MZU524291 NJQ524291 NTM524291 ODI524291 ONE524291 OXA524291 PGW524291 PQS524291 QAO524291 QKK524291 QUG524291 REC524291 RNY524291 RXU524291 SHQ524291 SRM524291 TBI524291 TLE524291 TVA524291 UEW524291 UOS524291 UYO524291 VIK524291 VSG524291 WCC524291 WLY524291 WVU524291 P589825 JI589827 TE589827 ADA589827 AMW589827 AWS589827 BGO589827 BQK589827 CAG589827 CKC589827 CTY589827 DDU589827 DNQ589827 DXM589827 EHI589827 ERE589827 FBA589827 FKW589827 FUS589827 GEO589827 GOK589827 GYG589827 HIC589827 HRY589827 IBU589827 ILQ589827 IVM589827 JFI589827 JPE589827 JZA589827 KIW589827 KSS589827 LCO589827 LMK589827 LWG589827 MGC589827 MPY589827 MZU589827 NJQ589827 NTM589827 ODI589827 ONE589827 OXA589827 PGW589827 PQS589827 QAO589827 QKK589827 QUG589827 REC589827 RNY589827 RXU589827 SHQ589827 SRM589827 TBI589827 TLE589827 TVA589827 UEW589827 UOS589827 UYO589827 VIK589827 VSG589827 WCC589827 WLY589827 WVU589827 P655361 JI655363 TE655363 ADA655363 AMW655363 AWS655363 BGO655363 BQK655363 CAG655363 CKC655363 CTY655363 DDU655363 DNQ655363 DXM655363 EHI655363 ERE655363 FBA655363 FKW655363 FUS655363 GEO655363 GOK655363 GYG655363 HIC655363 HRY655363 IBU655363 ILQ655363 IVM655363 JFI655363 JPE655363 JZA655363 KIW655363 KSS655363 LCO655363 LMK655363 LWG655363 MGC655363 MPY655363 MZU655363 NJQ655363 NTM655363 ODI655363 ONE655363 OXA655363 PGW655363 PQS655363 QAO655363 QKK655363 QUG655363 REC655363 RNY655363 RXU655363 SHQ655363 SRM655363 TBI655363 TLE655363 TVA655363 UEW655363 UOS655363 UYO655363 VIK655363 VSG655363 WCC655363 WLY655363 WVU655363 P720897 JI720899 TE720899 ADA720899 AMW720899 AWS720899 BGO720899 BQK720899 CAG720899 CKC720899 CTY720899 DDU720899 DNQ720899 DXM720899 EHI720899 ERE720899 FBA720899 FKW720899 FUS720899 GEO720899 GOK720899 GYG720899 HIC720899 HRY720899 IBU720899 ILQ720899 IVM720899 JFI720899 JPE720899 JZA720899 KIW720899 KSS720899 LCO720899 LMK720899 LWG720899 MGC720899 MPY720899 MZU720899 NJQ720899 NTM720899 ODI720899 ONE720899 OXA720899 PGW720899 PQS720899 QAO720899 QKK720899 QUG720899 REC720899 RNY720899 RXU720899 SHQ720899 SRM720899 TBI720899 TLE720899 TVA720899 UEW720899 UOS720899 UYO720899 VIK720899 VSG720899 WCC720899 WLY720899 WVU720899 P786433 JI786435 TE786435 ADA786435 AMW786435 AWS786435 BGO786435 BQK786435 CAG786435 CKC786435 CTY786435 DDU786435 DNQ786435 DXM786435 EHI786435 ERE786435 FBA786435 FKW786435 FUS786435 GEO786435 GOK786435 GYG786435 HIC786435 HRY786435 IBU786435 ILQ786435 IVM786435 JFI786435 JPE786435 JZA786435 KIW786435 KSS786435 LCO786435 LMK786435 LWG786435 MGC786435 MPY786435 MZU786435 NJQ786435 NTM786435 ODI786435 ONE786435 OXA786435 PGW786435 PQS786435 QAO786435 QKK786435 QUG786435 REC786435 RNY786435 RXU786435 SHQ786435 SRM786435 TBI786435 TLE786435 TVA786435 UEW786435 UOS786435 UYO786435 VIK786435 VSG786435 WCC786435 WLY786435 WVU786435 P851969 JI851971 TE851971 ADA851971 AMW851971 AWS851971 BGO851971 BQK851971 CAG851971 CKC851971 CTY851971 DDU851971 DNQ851971 DXM851971 EHI851971 ERE851971 FBA851971 FKW851971 FUS851971 GEO851971 GOK851971 GYG851971 HIC851971 HRY851971 IBU851971 ILQ851971 IVM851971 JFI851971 JPE851971 JZA851971 KIW851971 KSS851971 LCO851971 LMK851971 LWG851971 MGC851971 MPY851971 MZU851971 NJQ851971 NTM851971 ODI851971 ONE851971 OXA851971 PGW851971 PQS851971 QAO851971 QKK851971 QUG851971 REC851971 RNY851971 RXU851971 SHQ851971 SRM851971 TBI851971 TLE851971 TVA851971 UEW851971 UOS851971 UYO851971 VIK851971 VSG851971 WCC851971 WLY851971 WVU851971 P917505 JI917507 TE917507 ADA917507 AMW917507 AWS917507 BGO917507 BQK917507 CAG917507 CKC917507 CTY917507 DDU917507 DNQ917507 DXM917507 EHI917507 ERE917507 FBA917507 FKW917507 FUS917507 GEO917507 GOK917507 GYG917507 HIC917507 HRY917507 IBU917507 ILQ917507 IVM917507 JFI917507 JPE917507 JZA917507 KIW917507 KSS917507 LCO917507 LMK917507 LWG917507 MGC917507 MPY917507 MZU917507 NJQ917507 NTM917507 ODI917507 ONE917507 OXA917507 PGW917507 PQS917507 QAO917507 QKK917507 QUG917507 REC917507 RNY917507 RXU917507 SHQ917507 SRM917507 TBI917507 TLE917507 TVA917507 UEW917507 UOS917507 UYO917507 VIK917507 VSG917507 WCC917507 WLY917507 WVU917507 P983041 JI983043 TE983043 ADA983043 AMW983043 AWS983043 BGO983043 BQK983043 CAG983043 CKC983043 CTY983043 DDU983043 DNQ983043 DXM983043 EHI983043 ERE983043 FBA983043 FKW983043 FUS983043 GEO983043 GOK983043 GYG983043 HIC983043 HRY983043 IBU983043 ILQ983043 IVM983043 JFI983043 JPE983043 JZA983043 KIW983043 KSS983043 LCO983043 LMK983043 LWG983043 MGC983043 MPY983043 MZU983043 NJQ983043 NTM983043 ODI983043 ONE983043 OXA983043 PGW983043 PQS983043 QAO983043 QKK983043 QUG983043 REC983043 RNY983043 RXU983043 SHQ983043 SRM983043 TBI983043 TLE983043 TVA983043 UEW983043 UOS983043 UYO983043 VIK983043 VSG983043 WCC983043 WLY983043 WVU983043" xr:uid="{F93749C0-EAB3-4FEE-A308-EE4421EE75BF}">
      <formula1>1</formula1>
    </dataValidation>
    <dataValidation type="decimal" operator="greaterThan" allowBlank="1" showInputMessage="1" showErrorMessage="1" errorTitle="Enter a Whole Number" error="Enter the number of Common Recipe Units per Purchasing Unit. _x000a_Eg. the number of Sausages per Kg" sqref="WVO983313 JC273 SY273 ACU273 AMQ273 AWM273 BGI273 BQE273 CAA273 CJW273 CTS273 DDO273 DNK273 DXG273 EHC273 EQY273 FAU273 FKQ273 FUM273 GEI273 GOE273 GYA273 HHW273 HRS273 IBO273 ILK273 IVG273 JFC273 JOY273 JYU273 KIQ273 KSM273 LCI273 LME273 LWA273 MFW273 MPS273 MZO273 NJK273 NTG273 ODC273 OMY273 OWU273 PGQ273 PQM273 QAI273 QKE273 QUA273 RDW273 RNS273 RXO273 SHK273 SRG273 TBC273 TKY273 TUU273 UEQ273 UOM273 UYI273 VIE273 VSA273 WBW273 WLS273 WVO273 J65808 JC65809 SY65809 ACU65809 AMQ65809 AWM65809 BGI65809 BQE65809 CAA65809 CJW65809 CTS65809 DDO65809 DNK65809 DXG65809 EHC65809 EQY65809 FAU65809 FKQ65809 FUM65809 GEI65809 GOE65809 GYA65809 HHW65809 HRS65809 IBO65809 ILK65809 IVG65809 JFC65809 JOY65809 JYU65809 KIQ65809 KSM65809 LCI65809 LME65809 LWA65809 MFW65809 MPS65809 MZO65809 NJK65809 NTG65809 ODC65809 OMY65809 OWU65809 PGQ65809 PQM65809 QAI65809 QKE65809 QUA65809 RDW65809 RNS65809 RXO65809 SHK65809 SRG65809 TBC65809 TKY65809 TUU65809 UEQ65809 UOM65809 UYI65809 VIE65809 VSA65809 WBW65809 WLS65809 WVO65809 J131344 JC131345 SY131345 ACU131345 AMQ131345 AWM131345 BGI131345 BQE131345 CAA131345 CJW131345 CTS131345 DDO131345 DNK131345 DXG131345 EHC131345 EQY131345 FAU131345 FKQ131345 FUM131345 GEI131345 GOE131345 GYA131345 HHW131345 HRS131345 IBO131345 ILK131345 IVG131345 JFC131345 JOY131345 JYU131345 KIQ131345 KSM131345 LCI131345 LME131345 LWA131345 MFW131345 MPS131345 MZO131345 NJK131345 NTG131345 ODC131345 OMY131345 OWU131345 PGQ131345 PQM131345 QAI131345 QKE131345 QUA131345 RDW131345 RNS131345 RXO131345 SHK131345 SRG131345 TBC131345 TKY131345 TUU131345 UEQ131345 UOM131345 UYI131345 VIE131345 VSA131345 WBW131345 WLS131345 WVO131345 J196880 JC196881 SY196881 ACU196881 AMQ196881 AWM196881 BGI196881 BQE196881 CAA196881 CJW196881 CTS196881 DDO196881 DNK196881 DXG196881 EHC196881 EQY196881 FAU196881 FKQ196881 FUM196881 GEI196881 GOE196881 GYA196881 HHW196881 HRS196881 IBO196881 ILK196881 IVG196881 JFC196881 JOY196881 JYU196881 KIQ196881 KSM196881 LCI196881 LME196881 LWA196881 MFW196881 MPS196881 MZO196881 NJK196881 NTG196881 ODC196881 OMY196881 OWU196881 PGQ196881 PQM196881 QAI196881 QKE196881 QUA196881 RDW196881 RNS196881 RXO196881 SHK196881 SRG196881 TBC196881 TKY196881 TUU196881 UEQ196881 UOM196881 UYI196881 VIE196881 VSA196881 WBW196881 WLS196881 WVO196881 J262416 JC262417 SY262417 ACU262417 AMQ262417 AWM262417 BGI262417 BQE262417 CAA262417 CJW262417 CTS262417 DDO262417 DNK262417 DXG262417 EHC262417 EQY262417 FAU262417 FKQ262417 FUM262417 GEI262417 GOE262417 GYA262417 HHW262417 HRS262417 IBO262417 ILK262417 IVG262417 JFC262417 JOY262417 JYU262417 KIQ262417 KSM262417 LCI262417 LME262417 LWA262417 MFW262417 MPS262417 MZO262417 NJK262417 NTG262417 ODC262417 OMY262417 OWU262417 PGQ262417 PQM262417 QAI262417 QKE262417 QUA262417 RDW262417 RNS262417 RXO262417 SHK262417 SRG262417 TBC262417 TKY262417 TUU262417 UEQ262417 UOM262417 UYI262417 VIE262417 VSA262417 WBW262417 WLS262417 WVO262417 J327952 JC327953 SY327953 ACU327953 AMQ327953 AWM327953 BGI327953 BQE327953 CAA327953 CJW327953 CTS327953 DDO327953 DNK327953 DXG327953 EHC327953 EQY327953 FAU327953 FKQ327953 FUM327953 GEI327953 GOE327953 GYA327953 HHW327953 HRS327953 IBO327953 ILK327953 IVG327953 JFC327953 JOY327953 JYU327953 KIQ327953 KSM327953 LCI327953 LME327953 LWA327953 MFW327953 MPS327953 MZO327953 NJK327953 NTG327953 ODC327953 OMY327953 OWU327953 PGQ327953 PQM327953 QAI327953 QKE327953 QUA327953 RDW327953 RNS327953 RXO327953 SHK327953 SRG327953 TBC327953 TKY327953 TUU327953 UEQ327953 UOM327953 UYI327953 VIE327953 VSA327953 WBW327953 WLS327953 WVO327953 J393488 JC393489 SY393489 ACU393489 AMQ393489 AWM393489 BGI393489 BQE393489 CAA393489 CJW393489 CTS393489 DDO393489 DNK393489 DXG393489 EHC393489 EQY393489 FAU393489 FKQ393489 FUM393489 GEI393489 GOE393489 GYA393489 HHW393489 HRS393489 IBO393489 ILK393489 IVG393489 JFC393489 JOY393489 JYU393489 KIQ393489 KSM393489 LCI393489 LME393489 LWA393489 MFW393489 MPS393489 MZO393489 NJK393489 NTG393489 ODC393489 OMY393489 OWU393489 PGQ393489 PQM393489 QAI393489 QKE393489 QUA393489 RDW393489 RNS393489 RXO393489 SHK393489 SRG393489 TBC393489 TKY393489 TUU393489 UEQ393489 UOM393489 UYI393489 VIE393489 VSA393489 WBW393489 WLS393489 WVO393489 J459024 JC459025 SY459025 ACU459025 AMQ459025 AWM459025 BGI459025 BQE459025 CAA459025 CJW459025 CTS459025 DDO459025 DNK459025 DXG459025 EHC459025 EQY459025 FAU459025 FKQ459025 FUM459025 GEI459025 GOE459025 GYA459025 HHW459025 HRS459025 IBO459025 ILK459025 IVG459025 JFC459025 JOY459025 JYU459025 KIQ459025 KSM459025 LCI459025 LME459025 LWA459025 MFW459025 MPS459025 MZO459025 NJK459025 NTG459025 ODC459025 OMY459025 OWU459025 PGQ459025 PQM459025 QAI459025 QKE459025 QUA459025 RDW459025 RNS459025 RXO459025 SHK459025 SRG459025 TBC459025 TKY459025 TUU459025 UEQ459025 UOM459025 UYI459025 VIE459025 VSA459025 WBW459025 WLS459025 WVO459025 J524560 JC524561 SY524561 ACU524561 AMQ524561 AWM524561 BGI524561 BQE524561 CAA524561 CJW524561 CTS524561 DDO524561 DNK524561 DXG524561 EHC524561 EQY524561 FAU524561 FKQ524561 FUM524561 GEI524561 GOE524561 GYA524561 HHW524561 HRS524561 IBO524561 ILK524561 IVG524561 JFC524561 JOY524561 JYU524561 KIQ524561 KSM524561 LCI524561 LME524561 LWA524561 MFW524561 MPS524561 MZO524561 NJK524561 NTG524561 ODC524561 OMY524561 OWU524561 PGQ524561 PQM524561 QAI524561 QKE524561 QUA524561 RDW524561 RNS524561 RXO524561 SHK524561 SRG524561 TBC524561 TKY524561 TUU524561 UEQ524561 UOM524561 UYI524561 VIE524561 VSA524561 WBW524561 WLS524561 WVO524561 J590096 JC590097 SY590097 ACU590097 AMQ590097 AWM590097 BGI590097 BQE590097 CAA590097 CJW590097 CTS590097 DDO590097 DNK590097 DXG590097 EHC590097 EQY590097 FAU590097 FKQ590097 FUM590097 GEI590097 GOE590097 GYA590097 HHW590097 HRS590097 IBO590097 ILK590097 IVG590097 JFC590097 JOY590097 JYU590097 KIQ590097 KSM590097 LCI590097 LME590097 LWA590097 MFW590097 MPS590097 MZO590097 NJK590097 NTG590097 ODC590097 OMY590097 OWU590097 PGQ590097 PQM590097 QAI590097 QKE590097 QUA590097 RDW590097 RNS590097 RXO590097 SHK590097 SRG590097 TBC590097 TKY590097 TUU590097 UEQ590097 UOM590097 UYI590097 VIE590097 VSA590097 WBW590097 WLS590097 WVO590097 J655632 JC655633 SY655633 ACU655633 AMQ655633 AWM655633 BGI655633 BQE655633 CAA655633 CJW655633 CTS655633 DDO655633 DNK655633 DXG655633 EHC655633 EQY655633 FAU655633 FKQ655633 FUM655633 GEI655633 GOE655633 GYA655633 HHW655633 HRS655633 IBO655633 ILK655633 IVG655633 JFC655633 JOY655633 JYU655633 KIQ655633 KSM655633 LCI655633 LME655633 LWA655633 MFW655633 MPS655633 MZO655633 NJK655633 NTG655633 ODC655633 OMY655633 OWU655633 PGQ655633 PQM655633 QAI655633 QKE655633 QUA655633 RDW655633 RNS655633 RXO655633 SHK655633 SRG655633 TBC655633 TKY655633 TUU655633 UEQ655633 UOM655633 UYI655633 VIE655633 VSA655633 WBW655633 WLS655633 WVO655633 J721168 JC721169 SY721169 ACU721169 AMQ721169 AWM721169 BGI721169 BQE721169 CAA721169 CJW721169 CTS721169 DDO721169 DNK721169 DXG721169 EHC721169 EQY721169 FAU721169 FKQ721169 FUM721169 GEI721169 GOE721169 GYA721169 HHW721169 HRS721169 IBO721169 ILK721169 IVG721169 JFC721169 JOY721169 JYU721169 KIQ721169 KSM721169 LCI721169 LME721169 LWA721169 MFW721169 MPS721169 MZO721169 NJK721169 NTG721169 ODC721169 OMY721169 OWU721169 PGQ721169 PQM721169 QAI721169 QKE721169 QUA721169 RDW721169 RNS721169 RXO721169 SHK721169 SRG721169 TBC721169 TKY721169 TUU721169 UEQ721169 UOM721169 UYI721169 VIE721169 VSA721169 WBW721169 WLS721169 WVO721169 J786704 JC786705 SY786705 ACU786705 AMQ786705 AWM786705 BGI786705 BQE786705 CAA786705 CJW786705 CTS786705 DDO786705 DNK786705 DXG786705 EHC786705 EQY786705 FAU786705 FKQ786705 FUM786705 GEI786705 GOE786705 GYA786705 HHW786705 HRS786705 IBO786705 ILK786705 IVG786705 JFC786705 JOY786705 JYU786705 KIQ786705 KSM786705 LCI786705 LME786705 LWA786705 MFW786705 MPS786705 MZO786705 NJK786705 NTG786705 ODC786705 OMY786705 OWU786705 PGQ786705 PQM786705 QAI786705 QKE786705 QUA786705 RDW786705 RNS786705 RXO786705 SHK786705 SRG786705 TBC786705 TKY786705 TUU786705 UEQ786705 UOM786705 UYI786705 VIE786705 VSA786705 WBW786705 WLS786705 WVO786705 J852240 JC852241 SY852241 ACU852241 AMQ852241 AWM852241 BGI852241 BQE852241 CAA852241 CJW852241 CTS852241 DDO852241 DNK852241 DXG852241 EHC852241 EQY852241 FAU852241 FKQ852241 FUM852241 GEI852241 GOE852241 GYA852241 HHW852241 HRS852241 IBO852241 ILK852241 IVG852241 JFC852241 JOY852241 JYU852241 KIQ852241 KSM852241 LCI852241 LME852241 LWA852241 MFW852241 MPS852241 MZO852241 NJK852241 NTG852241 ODC852241 OMY852241 OWU852241 PGQ852241 PQM852241 QAI852241 QKE852241 QUA852241 RDW852241 RNS852241 RXO852241 SHK852241 SRG852241 TBC852241 TKY852241 TUU852241 UEQ852241 UOM852241 UYI852241 VIE852241 VSA852241 WBW852241 WLS852241 WVO852241 J917776 JC917777 SY917777 ACU917777 AMQ917777 AWM917777 BGI917777 BQE917777 CAA917777 CJW917777 CTS917777 DDO917777 DNK917777 DXG917777 EHC917777 EQY917777 FAU917777 FKQ917777 FUM917777 GEI917777 GOE917777 GYA917777 HHW917777 HRS917777 IBO917777 ILK917777 IVG917777 JFC917777 JOY917777 JYU917777 KIQ917777 KSM917777 LCI917777 LME917777 LWA917777 MFW917777 MPS917777 MZO917777 NJK917777 NTG917777 ODC917777 OMY917777 OWU917777 PGQ917777 PQM917777 QAI917777 QKE917777 QUA917777 RDW917777 RNS917777 RXO917777 SHK917777 SRG917777 TBC917777 TKY917777 TUU917777 UEQ917777 UOM917777 UYI917777 VIE917777 VSA917777 WBW917777 WLS917777 WVO917777 J983312 JC983313 SY983313 ACU983313 AMQ983313 AWM983313 BGI983313 BQE983313 CAA983313 CJW983313 CTS983313 DDO983313 DNK983313 DXG983313 EHC983313 EQY983313 FAU983313 FKQ983313 FUM983313 GEI983313 GOE983313 GYA983313 HHW983313 HRS983313 IBO983313 ILK983313 IVG983313 JFC983313 JOY983313 JYU983313 KIQ983313 KSM983313 LCI983313 LME983313 LWA983313 MFW983313 MPS983313 MZO983313 NJK983313 NTG983313 ODC983313 OMY983313 OWU983313 PGQ983313 PQM983313 QAI983313 QKE983313 QUA983313 RDW983313 RNS983313 RXO983313 SHK983313 SRG983313 TBC983313 TKY983313 TUU983313 UEQ983313 UOM983313 UYI983313 VIE983313 VSA983313 WBW983313 WLS983313" xr:uid="{7FA82552-BF55-4434-BC07-37D9A32BA3BB}">
      <formula1>0</formula1>
    </dataValidation>
    <dataValidation type="whole" operator="greaterThan" allowBlank="1" showInputMessage="1" showErrorMessage="1" errorTitle="Enter a Whole Number" error="Enter the number of Common Recipe Units per Purchasing Unit. _x000a_Eg. the number of Sausages per Kg" sqref="JC14:JC272 SY14:SY272 ACU14:ACU272 AMQ14:AMQ272 AWM14:AWM272 BGI14:BGI272 BQE14:BQE272 CAA14:CAA272 CJW14:CJW272 CTS14:CTS272 DDO14:DDO272 DNK14:DNK272 DXG14:DXG272 EHC14:EHC272 EQY14:EQY272 FAU14:FAU272 FKQ14:FKQ272 FUM14:FUM272 GEI14:GEI272 GOE14:GOE272 GYA14:GYA272 HHW14:HHW272 HRS14:HRS272 IBO14:IBO272 ILK14:ILK272 IVG14:IVG272 JFC14:JFC272 JOY14:JOY272 JYU14:JYU272 KIQ14:KIQ272 KSM14:KSM272 LCI14:LCI272 LME14:LME272 LWA14:LWA272 MFW14:MFW272 MPS14:MPS272 MZO14:MZO272 NJK14:NJK272 NTG14:NTG272 ODC14:ODC272 OMY14:OMY272 OWU14:OWU272 PGQ14:PGQ272 PQM14:PQM272 QAI14:QAI272 QKE14:QKE272 QUA14:QUA272 RDW14:RDW272 RNS14:RNS272 RXO14:RXO272 SHK14:SHK272 SRG14:SRG272 TBC14:TBC272 TKY14:TKY272 TUU14:TUU272 UEQ14:UEQ272 UOM14:UOM272 UYI14:UYI272 VIE14:VIE272 VSA14:VSA272 WBW14:WBW272 WLS14:WLS272 WVO14:WVO272 J65549:J65807 JC65550:JC65808 SY65550:SY65808 ACU65550:ACU65808 AMQ65550:AMQ65808 AWM65550:AWM65808 BGI65550:BGI65808 BQE65550:BQE65808 CAA65550:CAA65808 CJW65550:CJW65808 CTS65550:CTS65808 DDO65550:DDO65808 DNK65550:DNK65808 DXG65550:DXG65808 EHC65550:EHC65808 EQY65550:EQY65808 FAU65550:FAU65808 FKQ65550:FKQ65808 FUM65550:FUM65808 GEI65550:GEI65808 GOE65550:GOE65808 GYA65550:GYA65808 HHW65550:HHW65808 HRS65550:HRS65808 IBO65550:IBO65808 ILK65550:ILK65808 IVG65550:IVG65808 JFC65550:JFC65808 JOY65550:JOY65808 JYU65550:JYU65808 KIQ65550:KIQ65808 KSM65550:KSM65808 LCI65550:LCI65808 LME65550:LME65808 LWA65550:LWA65808 MFW65550:MFW65808 MPS65550:MPS65808 MZO65550:MZO65808 NJK65550:NJK65808 NTG65550:NTG65808 ODC65550:ODC65808 OMY65550:OMY65808 OWU65550:OWU65808 PGQ65550:PGQ65808 PQM65550:PQM65808 QAI65550:QAI65808 QKE65550:QKE65808 QUA65550:QUA65808 RDW65550:RDW65808 RNS65550:RNS65808 RXO65550:RXO65808 SHK65550:SHK65808 SRG65550:SRG65808 TBC65550:TBC65808 TKY65550:TKY65808 TUU65550:TUU65808 UEQ65550:UEQ65808 UOM65550:UOM65808 UYI65550:UYI65808 VIE65550:VIE65808 VSA65550:VSA65808 WBW65550:WBW65808 WLS65550:WLS65808 WVO65550:WVO65808 J131085:J131343 JC131086:JC131344 SY131086:SY131344 ACU131086:ACU131344 AMQ131086:AMQ131344 AWM131086:AWM131344 BGI131086:BGI131344 BQE131086:BQE131344 CAA131086:CAA131344 CJW131086:CJW131344 CTS131086:CTS131344 DDO131086:DDO131344 DNK131086:DNK131344 DXG131086:DXG131344 EHC131086:EHC131344 EQY131086:EQY131344 FAU131086:FAU131344 FKQ131086:FKQ131344 FUM131086:FUM131344 GEI131086:GEI131344 GOE131086:GOE131344 GYA131086:GYA131344 HHW131086:HHW131344 HRS131086:HRS131344 IBO131086:IBO131344 ILK131086:ILK131344 IVG131086:IVG131344 JFC131086:JFC131344 JOY131086:JOY131344 JYU131086:JYU131344 KIQ131086:KIQ131344 KSM131086:KSM131344 LCI131086:LCI131344 LME131086:LME131344 LWA131086:LWA131344 MFW131086:MFW131344 MPS131086:MPS131344 MZO131086:MZO131344 NJK131086:NJK131344 NTG131086:NTG131344 ODC131086:ODC131344 OMY131086:OMY131344 OWU131086:OWU131344 PGQ131086:PGQ131344 PQM131086:PQM131344 QAI131086:QAI131344 QKE131086:QKE131344 QUA131086:QUA131344 RDW131086:RDW131344 RNS131086:RNS131344 RXO131086:RXO131344 SHK131086:SHK131344 SRG131086:SRG131344 TBC131086:TBC131344 TKY131086:TKY131344 TUU131086:TUU131344 UEQ131086:UEQ131344 UOM131086:UOM131344 UYI131086:UYI131344 VIE131086:VIE131344 VSA131086:VSA131344 WBW131086:WBW131344 WLS131086:WLS131344 WVO131086:WVO131344 J196621:J196879 JC196622:JC196880 SY196622:SY196880 ACU196622:ACU196880 AMQ196622:AMQ196880 AWM196622:AWM196880 BGI196622:BGI196880 BQE196622:BQE196880 CAA196622:CAA196880 CJW196622:CJW196880 CTS196622:CTS196880 DDO196622:DDO196880 DNK196622:DNK196880 DXG196622:DXG196880 EHC196622:EHC196880 EQY196622:EQY196880 FAU196622:FAU196880 FKQ196622:FKQ196880 FUM196622:FUM196880 GEI196622:GEI196880 GOE196622:GOE196880 GYA196622:GYA196880 HHW196622:HHW196880 HRS196622:HRS196880 IBO196622:IBO196880 ILK196622:ILK196880 IVG196622:IVG196880 JFC196622:JFC196880 JOY196622:JOY196880 JYU196622:JYU196880 KIQ196622:KIQ196880 KSM196622:KSM196880 LCI196622:LCI196880 LME196622:LME196880 LWA196622:LWA196880 MFW196622:MFW196880 MPS196622:MPS196880 MZO196622:MZO196880 NJK196622:NJK196880 NTG196622:NTG196880 ODC196622:ODC196880 OMY196622:OMY196880 OWU196622:OWU196880 PGQ196622:PGQ196880 PQM196622:PQM196880 QAI196622:QAI196880 QKE196622:QKE196880 QUA196622:QUA196880 RDW196622:RDW196880 RNS196622:RNS196880 RXO196622:RXO196880 SHK196622:SHK196880 SRG196622:SRG196880 TBC196622:TBC196880 TKY196622:TKY196880 TUU196622:TUU196880 UEQ196622:UEQ196880 UOM196622:UOM196880 UYI196622:UYI196880 VIE196622:VIE196880 VSA196622:VSA196880 WBW196622:WBW196880 WLS196622:WLS196880 WVO196622:WVO196880 J262157:J262415 JC262158:JC262416 SY262158:SY262416 ACU262158:ACU262416 AMQ262158:AMQ262416 AWM262158:AWM262416 BGI262158:BGI262416 BQE262158:BQE262416 CAA262158:CAA262416 CJW262158:CJW262416 CTS262158:CTS262416 DDO262158:DDO262416 DNK262158:DNK262416 DXG262158:DXG262416 EHC262158:EHC262416 EQY262158:EQY262416 FAU262158:FAU262416 FKQ262158:FKQ262416 FUM262158:FUM262416 GEI262158:GEI262416 GOE262158:GOE262416 GYA262158:GYA262416 HHW262158:HHW262416 HRS262158:HRS262416 IBO262158:IBO262416 ILK262158:ILK262416 IVG262158:IVG262416 JFC262158:JFC262416 JOY262158:JOY262416 JYU262158:JYU262416 KIQ262158:KIQ262416 KSM262158:KSM262416 LCI262158:LCI262416 LME262158:LME262416 LWA262158:LWA262416 MFW262158:MFW262416 MPS262158:MPS262416 MZO262158:MZO262416 NJK262158:NJK262416 NTG262158:NTG262416 ODC262158:ODC262416 OMY262158:OMY262416 OWU262158:OWU262416 PGQ262158:PGQ262416 PQM262158:PQM262416 QAI262158:QAI262416 QKE262158:QKE262416 QUA262158:QUA262416 RDW262158:RDW262416 RNS262158:RNS262416 RXO262158:RXO262416 SHK262158:SHK262416 SRG262158:SRG262416 TBC262158:TBC262416 TKY262158:TKY262416 TUU262158:TUU262416 UEQ262158:UEQ262416 UOM262158:UOM262416 UYI262158:UYI262416 VIE262158:VIE262416 VSA262158:VSA262416 WBW262158:WBW262416 WLS262158:WLS262416 WVO262158:WVO262416 J327693:J327951 JC327694:JC327952 SY327694:SY327952 ACU327694:ACU327952 AMQ327694:AMQ327952 AWM327694:AWM327952 BGI327694:BGI327952 BQE327694:BQE327952 CAA327694:CAA327952 CJW327694:CJW327952 CTS327694:CTS327952 DDO327694:DDO327952 DNK327694:DNK327952 DXG327694:DXG327952 EHC327694:EHC327952 EQY327694:EQY327952 FAU327694:FAU327952 FKQ327694:FKQ327952 FUM327694:FUM327952 GEI327694:GEI327952 GOE327694:GOE327952 GYA327694:GYA327952 HHW327694:HHW327952 HRS327694:HRS327952 IBO327694:IBO327952 ILK327694:ILK327952 IVG327694:IVG327952 JFC327694:JFC327952 JOY327694:JOY327952 JYU327694:JYU327952 KIQ327694:KIQ327952 KSM327694:KSM327952 LCI327694:LCI327952 LME327694:LME327952 LWA327694:LWA327952 MFW327694:MFW327952 MPS327694:MPS327952 MZO327694:MZO327952 NJK327694:NJK327952 NTG327694:NTG327952 ODC327694:ODC327952 OMY327694:OMY327952 OWU327694:OWU327952 PGQ327694:PGQ327952 PQM327694:PQM327952 QAI327694:QAI327952 QKE327694:QKE327952 QUA327694:QUA327952 RDW327694:RDW327952 RNS327694:RNS327952 RXO327694:RXO327952 SHK327694:SHK327952 SRG327694:SRG327952 TBC327694:TBC327952 TKY327694:TKY327952 TUU327694:TUU327952 UEQ327694:UEQ327952 UOM327694:UOM327952 UYI327694:UYI327952 VIE327694:VIE327952 VSA327694:VSA327952 WBW327694:WBW327952 WLS327694:WLS327952 WVO327694:WVO327952 J393229:J393487 JC393230:JC393488 SY393230:SY393488 ACU393230:ACU393488 AMQ393230:AMQ393488 AWM393230:AWM393488 BGI393230:BGI393488 BQE393230:BQE393488 CAA393230:CAA393488 CJW393230:CJW393488 CTS393230:CTS393488 DDO393230:DDO393488 DNK393230:DNK393488 DXG393230:DXG393488 EHC393230:EHC393488 EQY393230:EQY393488 FAU393230:FAU393488 FKQ393230:FKQ393488 FUM393230:FUM393488 GEI393230:GEI393488 GOE393230:GOE393488 GYA393230:GYA393488 HHW393230:HHW393488 HRS393230:HRS393488 IBO393230:IBO393488 ILK393230:ILK393488 IVG393230:IVG393488 JFC393230:JFC393488 JOY393230:JOY393488 JYU393230:JYU393488 KIQ393230:KIQ393488 KSM393230:KSM393488 LCI393230:LCI393488 LME393230:LME393488 LWA393230:LWA393488 MFW393230:MFW393488 MPS393230:MPS393488 MZO393230:MZO393488 NJK393230:NJK393488 NTG393230:NTG393488 ODC393230:ODC393488 OMY393230:OMY393488 OWU393230:OWU393488 PGQ393230:PGQ393488 PQM393230:PQM393488 QAI393230:QAI393488 QKE393230:QKE393488 QUA393230:QUA393488 RDW393230:RDW393488 RNS393230:RNS393488 RXO393230:RXO393488 SHK393230:SHK393488 SRG393230:SRG393488 TBC393230:TBC393488 TKY393230:TKY393488 TUU393230:TUU393488 UEQ393230:UEQ393488 UOM393230:UOM393488 UYI393230:UYI393488 VIE393230:VIE393488 VSA393230:VSA393488 WBW393230:WBW393488 WLS393230:WLS393488 WVO393230:WVO393488 J458765:J459023 JC458766:JC459024 SY458766:SY459024 ACU458766:ACU459024 AMQ458766:AMQ459024 AWM458766:AWM459024 BGI458766:BGI459024 BQE458766:BQE459024 CAA458766:CAA459024 CJW458766:CJW459024 CTS458766:CTS459024 DDO458766:DDO459024 DNK458766:DNK459024 DXG458766:DXG459024 EHC458766:EHC459024 EQY458766:EQY459024 FAU458766:FAU459024 FKQ458766:FKQ459024 FUM458766:FUM459024 GEI458766:GEI459024 GOE458766:GOE459024 GYA458766:GYA459024 HHW458766:HHW459024 HRS458766:HRS459024 IBO458766:IBO459024 ILK458766:ILK459024 IVG458766:IVG459024 JFC458766:JFC459024 JOY458766:JOY459024 JYU458766:JYU459024 KIQ458766:KIQ459024 KSM458766:KSM459024 LCI458766:LCI459024 LME458766:LME459024 LWA458766:LWA459024 MFW458766:MFW459024 MPS458766:MPS459024 MZO458766:MZO459024 NJK458766:NJK459024 NTG458766:NTG459024 ODC458766:ODC459024 OMY458766:OMY459024 OWU458766:OWU459024 PGQ458766:PGQ459024 PQM458766:PQM459024 QAI458766:QAI459024 QKE458766:QKE459024 QUA458766:QUA459024 RDW458766:RDW459024 RNS458766:RNS459024 RXO458766:RXO459024 SHK458766:SHK459024 SRG458766:SRG459024 TBC458766:TBC459024 TKY458766:TKY459024 TUU458766:TUU459024 UEQ458766:UEQ459024 UOM458766:UOM459024 UYI458766:UYI459024 VIE458766:VIE459024 VSA458766:VSA459024 WBW458766:WBW459024 WLS458766:WLS459024 WVO458766:WVO459024 J524301:J524559 JC524302:JC524560 SY524302:SY524560 ACU524302:ACU524560 AMQ524302:AMQ524560 AWM524302:AWM524560 BGI524302:BGI524560 BQE524302:BQE524560 CAA524302:CAA524560 CJW524302:CJW524560 CTS524302:CTS524560 DDO524302:DDO524560 DNK524302:DNK524560 DXG524302:DXG524560 EHC524302:EHC524560 EQY524302:EQY524560 FAU524302:FAU524560 FKQ524302:FKQ524560 FUM524302:FUM524560 GEI524302:GEI524560 GOE524302:GOE524560 GYA524302:GYA524560 HHW524302:HHW524560 HRS524302:HRS524560 IBO524302:IBO524560 ILK524302:ILK524560 IVG524302:IVG524560 JFC524302:JFC524560 JOY524302:JOY524560 JYU524302:JYU524560 KIQ524302:KIQ524560 KSM524302:KSM524560 LCI524302:LCI524560 LME524302:LME524560 LWA524302:LWA524560 MFW524302:MFW524560 MPS524302:MPS524560 MZO524302:MZO524560 NJK524302:NJK524560 NTG524302:NTG524560 ODC524302:ODC524560 OMY524302:OMY524560 OWU524302:OWU524560 PGQ524302:PGQ524560 PQM524302:PQM524560 QAI524302:QAI524560 QKE524302:QKE524560 QUA524302:QUA524560 RDW524302:RDW524560 RNS524302:RNS524560 RXO524302:RXO524560 SHK524302:SHK524560 SRG524302:SRG524560 TBC524302:TBC524560 TKY524302:TKY524560 TUU524302:TUU524560 UEQ524302:UEQ524560 UOM524302:UOM524560 UYI524302:UYI524560 VIE524302:VIE524560 VSA524302:VSA524560 WBW524302:WBW524560 WLS524302:WLS524560 WVO524302:WVO524560 J589837:J590095 JC589838:JC590096 SY589838:SY590096 ACU589838:ACU590096 AMQ589838:AMQ590096 AWM589838:AWM590096 BGI589838:BGI590096 BQE589838:BQE590096 CAA589838:CAA590096 CJW589838:CJW590096 CTS589838:CTS590096 DDO589838:DDO590096 DNK589838:DNK590096 DXG589838:DXG590096 EHC589838:EHC590096 EQY589838:EQY590096 FAU589838:FAU590096 FKQ589838:FKQ590096 FUM589838:FUM590096 GEI589838:GEI590096 GOE589838:GOE590096 GYA589838:GYA590096 HHW589838:HHW590096 HRS589838:HRS590096 IBO589838:IBO590096 ILK589838:ILK590096 IVG589838:IVG590096 JFC589838:JFC590096 JOY589838:JOY590096 JYU589838:JYU590096 KIQ589838:KIQ590096 KSM589838:KSM590096 LCI589838:LCI590096 LME589838:LME590096 LWA589838:LWA590096 MFW589838:MFW590096 MPS589838:MPS590096 MZO589838:MZO590096 NJK589838:NJK590096 NTG589838:NTG590096 ODC589838:ODC590096 OMY589838:OMY590096 OWU589838:OWU590096 PGQ589838:PGQ590096 PQM589838:PQM590096 QAI589838:QAI590096 QKE589838:QKE590096 QUA589838:QUA590096 RDW589838:RDW590096 RNS589838:RNS590096 RXO589838:RXO590096 SHK589838:SHK590096 SRG589838:SRG590096 TBC589838:TBC590096 TKY589838:TKY590096 TUU589838:TUU590096 UEQ589838:UEQ590096 UOM589838:UOM590096 UYI589838:UYI590096 VIE589838:VIE590096 VSA589838:VSA590096 WBW589838:WBW590096 WLS589838:WLS590096 WVO589838:WVO590096 J655373:J655631 JC655374:JC655632 SY655374:SY655632 ACU655374:ACU655632 AMQ655374:AMQ655632 AWM655374:AWM655632 BGI655374:BGI655632 BQE655374:BQE655632 CAA655374:CAA655632 CJW655374:CJW655632 CTS655374:CTS655632 DDO655374:DDO655632 DNK655374:DNK655632 DXG655374:DXG655632 EHC655374:EHC655632 EQY655374:EQY655632 FAU655374:FAU655632 FKQ655374:FKQ655632 FUM655374:FUM655632 GEI655374:GEI655632 GOE655374:GOE655632 GYA655374:GYA655632 HHW655374:HHW655632 HRS655374:HRS655632 IBO655374:IBO655632 ILK655374:ILK655632 IVG655374:IVG655632 JFC655374:JFC655632 JOY655374:JOY655632 JYU655374:JYU655632 KIQ655374:KIQ655632 KSM655374:KSM655632 LCI655374:LCI655632 LME655374:LME655632 LWA655374:LWA655632 MFW655374:MFW655632 MPS655374:MPS655632 MZO655374:MZO655632 NJK655374:NJK655632 NTG655374:NTG655632 ODC655374:ODC655632 OMY655374:OMY655632 OWU655374:OWU655632 PGQ655374:PGQ655632 PQM655374:PQM655632 QAI655374:QAI655632 QKE655374:QKE655632 QUA655374:QUA655632 RDW655374:RDW655632 RNS655374:RNS655632 RXO655374:RXO655632 SHK655374:SHK655632 SRG655374:SRG655632 TBC655374:TBC655632 TKY655374:TKY655632 TUU655374:TUU655632 UEQ655374:UEQ655632 UOM655374:UOM655632 UYI655374:UYI655632 VIE655374:VIE655632 VSA655374:VSA655632 WBW655374:WBW655632 WLS655374:WLS655632 WVO655374:WVO655632 J720909:J721167 JC720910:JC721168 SY720910:SY721168 ACU720910:ACU721168 AMQ720910:AMQ721168 AWM720910:AWM721168 BGI720910:BGI721168 BQE720910:BQE721168 CAA720910:CAA721168 CJW720910:CJW721168 CTS720910:CTS721168 DDO720910:DDO721168 DNK720910:DNK721168 DXG720910:DXG721168 EHC720910:EHC721168 EQY720910:EQY721168 FAU720910:FAU721168 FKQ720910:FKQ721168 FUM720910:FUM721168 GEI720910:GEI721168 GOE720910:GOE721168 GYA720910:GYA721168 HHW720910:HHW721168 HRS720910:HRS721168 IBO720910:IBO721168 ILK720910:ILK721168 IVG720910:IVG721168 JFC720910:JFC721168 JOY720910:JOY721168 JYU720910:JYU721168 KIQ720910:KIQ721168 KSM720910:KSM721168 LCI720910:LCI721168 LME720910:LME721168 LWA720910:LWA721168 MFW720910:MFW721168 MPS720910:MPS721168 MZO720910:MZO721168 NJK720910:NJK721168 NTG720910:NTG721168 ODC720910:ODC721168 OMY720910:OMY721168 OWU720910:OWU721168 PGQ720910:PGQ721168 PQM720910:PQM721168 QAI720910:QAI721168 QKE720910:QKE721168 QUA720910:QUA721168 RDW720910:RDW721168 RNS720910:RNS721168 RXO720910:RXO721168 SHK720910:SHK721168 SRG720910:SRG721168 TBC720910:TBC721168 TKY720910:TKY721168 TUU720910:TUU721168 UEQ720910:UEQ721168 UOM720910:UOM721168 UYI720910:UYI721168 VIE720910:VIE721168 VSA720910:VSA721168 WBW720910:WBW721168 WLS720910:WLS721168 WVO720910:WVO721168 J786445:J786703 JC786446:JC786704 SY786446:SY786704 ACU786446:ACU786704 AMQ786446:AMQ786704 AWM786446:AWM786704 BGI786446:BGI786704 BQE786446:BQE786704 CAA786446:CAA786704 CJW786446:CJW786704 CTS786446:CTS786704 DDO786446:DDO786704 DNK786446:DNK786704 DXG786446:DXG786704 EHC786446:EHC786704 EQY786446:EQY786704 FAU786446:FAU786704 FKQ786446:FKQ786704 FUM786446:FUM786704 GEI786446:GEI786704 GOE786446:GOE786704 GYA786446:GYA786704 HHW786446:HHW786704 HRS786446:HRS786704 IBO786446:IBO786704 ILK786446:ILK786704 IVG786446:IVG786704 JFC786446:JFC786704 JOY786446:JOY786704 JYU786446:JYU786704 KIQ786446:KIQ786704 KSM786446:KSM786704 LCI786446:LCI786704 LME786446:LME786704 LWA786446:LWA786704 MFW786446:MFW786704 MPS786446:MPS786704 MZO786446:MZO786704 NJK786446:NJK786704 NTG786446:NTG786704 ODC786446:ODC786704 OMY786446:OMY786704 OWU786446:OWU786704 PGQ786446:PGQ786704 PQM786446:PQM786704 QAI786446:QAI786704 QKE786446:QKE786704 QUA786446:QUA786704 RDW786446:RDW786704 RNS786446:RNS786704 RXO786446:RXO786704 SHK786446:SHK786704 SRG786446:SRG786704 TBC786446:TBC786704 TKY786446:TKY786704 TUU786446:TUU786704 UEQ786446:UEQ786704 UOM786446:UOM786704 UYI786446:UYI786704 VIE786446:VIE786704 VSA786446:VSA786704 WBW786446:WBW786704 WLS786446:WLS786704 WVO786446:WVO786704 J851981:J852239 JC851982:JC852240 SY851982:SY852240 ACU851982:ACU852240 AMQ851982:AMQ852240 AWM851982:AWM852240 BGI851982:BGI852240 BQE851982:BQE852240 CAA851982:CAA852240 CJW851982:CJW852240 CTS851982:CTS852240 DDO851982:DDO852240 DNK851982:DNK852240 DXG851982:DXG852240 EHC851982:EHC852240 EQY851982:EQY852240 FAU851982:FAU852240 FKQ851982:FKQ852240 FUM851982:FUM852240 GEI851982:GEI852240 GOE851982:GOE852240 GYA851982:GYA852240 HHW851982:HHW852240 HRS851982:HRS852240 IBO851982:IBO852240 ILK851982:ILK852240 IVG851982:IVG852240 JFC851982:JFC852240 JOY851982:JOY852240 JYU851982:JYU852240 KIQ851982:KIQ852240 KSM851982:KSM852240 LCI851982:LCI852240 LME851982:LME852240 LWA851982:LWA852240 MFW851982:MFW852240 MPS851982:MPS852240 MZO851982:MZO852240 NJK851982:NJK852240 NTG851982:NTG852240 ODC851982:ODC852240 OMY851982:OMY852240 OWU851982:OWU852240 PGQ851982:PGQ852240 PQM851982:PQM852240 QAI851982:QAI852240 QKE851982:QKE852240 QUA851982:QUA852240 RDW851982:RDW852240 RNS851982:RNS852240 RXO851982:RXO852240 SHK851982:SHK852240 SRG851982:SRG852240 TBC851982:TBC852240 TKY851982:TKY852240 TUU851982:TUU852240 UEQ851982:UEQ852240 UOM851982:UOM852240 UYI851982:UYI852240 VIE851982:VIE852240 VSA851982:VSA852240 WBW851982:WBW852240 WLS851982:WLS852240 WVO851982:WVO852240 J917517:J917775 JC917518:JC917776 SY917518:SY917776 ACU917518:ACU917776 AMQ917518:AMQ917776 AWM917518:AWM917776 BGI917518:BGI917776 BQE917518:BQE917776 CAA917518:CAA917776 CJW917518:CJW917776 CTS917518:CTS917776 DDO917518:DDO917776 DNK917518:DNK917776 DXG917518:DXG917776 EHC917518:EHC917776 EQY917518:EQY917776 FAU917518:FAU917776 FKQ917518:FKQ917776 FUM917518:FUM917776 GEI917518:GEI917776 GOE917518:GOE917776 GYA917518:GYA917776 HHW917518:HHW917776 HRS917518:HRS917776 IBO917518:IBO917776 ILK917518:ILK917776 IVG917518:IVG917776 JFC917518:JFC917776 JOY917518:JOY917776 JYU917518:JYU917776 KIQ917518:KIQ917776 KSM917518:KSM917776 LCI917518:LCI917776 LME917518:LME917776 LWA917518:LWA917776 MFW917518:MFW917776 MPS917518:MPS917776 MZO917518:MZO917776 NJK917518:NJK917776 NTG917518:NTG917776 ODC917518:ODC917776 OMY917518:OMY917776 OWU917518:OWU917776 PGQ917518:PGQ917776 PQM917518:PQM917776 QAI917518:QAI917776 QKE917518:QKE917776 QUA917518:QUA917776 RDW917518:RDW917776 RNS917518:RNS917776 RXO917518:RXO917776 SHK917518:SHK917776 SRG917518:SRG917776 TBC917518:TBC917776 TKY917518:TKY917776 TUU917518:TUU917776 UEQ917518:UEQ917776 UOM917518:UOM917776 UYI917518:UYI917776 VIE917518:VIE917776 VSA917518:VSA917776 WBW917518:WBW917776 WLS917518:WLS917776 WVO917518:WVO917776 J983053:J983311 JC983054:JC983312 SY983054:SY983312 ACU983054:ACU983312 AMQ983054:AMQ983312 AWM983054:AWM983312 BGI983054:BGI983312 BQE983054:BQE983312 CAA983054:CAA983312 CJW983054:CJW983312 CTS983054:CTS983312 DDO983054:DDO983312 DNK983054:DNK983312 DXG983054:DXG983312 EHC983054:EHC983312 EQY983054:EQY983312 FAU983054:FAU983312 FKQ983054:FKQ983312 FUM983054:FUM983312 GEI983054:GEI983312 GOE983054:GOE983312 GYA983054:GYA983312 HHW983054:HHW983312 HRS983054:HRS983312 IBO983054:IBO983312 ILK983054:ILK983312 IVG983054:IVG983312 JFC983054:JFC983312 JOY983054:JOY983312 JYU983054:JYU983312 KIQ983054:KIQ983312 KSM983054:KSM983312 LCI983054:LCI983312 LME983054:LME983312 LWA983054:LWA983312 MFW983054:MFW983312 MPS983054:MPS983312 MZO983054:MZO983312 NJK983054:NJK983312 NTG983054:NTG983312 ODC983054:ODC983312 OMY983054:OMY983312 OWU983054:OWU983312 PGQ983054:PGQ983312 PQM983054:PQM983312 QAI983054:QAI983312 QKE983054:QKE983312 QUA983054:QUA983312 RDW983054:RDW983312 RNS983054:RNS983312 RXO983054:RXO983312 SHK983054:SHK983312 SRG983054:SRG983312 TBC983054:TBC983312 TKY983054:TKY983312 TUU983054:TUU983312 UEQ983054:UEQ983312 UOM983054:UOM983312 UYI983054:UYI983312 VIE983054:VIE983312 VSA983054:VSA983312 WBW983054:WBW983312 WLS983054:WLS983312 WVO983054:WVO983312 WVO983314:WVO983917 JC274:JC877 SY274:SY877 ACU274:ACU877 AMQ274:AMQ877 AWM274:AWM877 BGI274:BGI877 BQE274:BQE877 CAA274:CAA877 CJW274:CJW877 CTS274:CTS877 DDO274:DDO877 DNK274:DNK877 DXG274:DXG877 EHC274:EHC877 EQY274:EQY877 FAU274:FAU877 FKQ274:FKQ877 FUM274:FUM877 GEI274:GEI877 GOE274:GOE877 GYA274:GYA877 HHW274:HHW877 HRS274:HRS877 IBO274:IBO877 ILK274:ILK877 IVG274:IVG877 JFC274:JFC877 JOY274:JOY877 JYU274:JYU877 KIQ274:KIQ877 KSM274:KSM877 LCI274:LCI877 LME274:LME877 LWA274:LWA877 MFW274:MFW877 MPS274:MPS877 MZO274:MZO877 NJK274:NJK877 NTG274:NTG877 ODC274:ODC877 OMY274:OMY877 OWU274:OWU877 PGQ274:PGQ877 PQM274:PQM877 QAI274:QAI877 QKE274:QKE877 QUA274:QUA877 RDW274:RDW877 RNS274:RNS877 RXO274:RXO877 SHK274:SHK877 SRG274:SRG877 TBC274:TBC877 TKY274:TKY877 TUU274:TUU877 UEQ274:UEQ877 UOM274:UOM877 UYI274:UYI877 VIE274:VIE877 VSA274:VSA877 WBW274:WBW877 WLS274:WLS877 WVO274:WVO877 J65809:J66412 JC65810:JC66413 SY65810:SY66413 ACU65810:ACU66413 AMQ65810:AMQ66413 AWM65810:AWM66413 BGI65810:BGI66413 BQE65810:BQE66413 CAA65810:CAA66413 CJW65810:CJW66413 CTS65810:CTS66413 DDO65810:DDO66413 DNK65810:DNK66413 DXG65810:DXG66413 EHC65810:EHC66413 EQY65810:EQY66413 FAU65810:FAU66413 FKQ65810:FKQ66413 FUM65810:FUM66413 GEI65810:GEI66413 GOE65810:GOE66413 GYA65810:GYA66413 HHW65810:HHW66413 HRS65810:HRS66413 IBO65810:IBO66413 ILK65810:ILK66413 IVG65810:IVG66413 JFC65810:JFC66413 JOY65810:JOY66413 JYU65810:JYU66413 KIQ65810:KIQ66413 KSM65810:KSM66413 LCI65810:LCI66413 LME65810:LME66413 LWA65810:LWA66413 MFW65810:MFW66413 MPS65810:MPS66413 MZO65810:MZO66413 NJK65810:NJK66413 NTG65810:NTG66413 ODC65810:ODC66413 OMY65810:OMY66413 OWU65810:OWU66413 PGQ65810:PGQ66413 PQM65810:PQM66413 QAI65810:QAI66413 QKE65810:QKE66413 QUA65810:QUA66413 RDW65810:RDW66413 RNS65810:RNS66413 RXO65810:RXO66413 SHK65810:SHK66413 SRG65810:SRG66413 TBC65810:TBC66413 TKY65810:TKY66413 TUU65810:TUU66413 UEQ65810:UEQ66413 UOM65810:UOM66413 UYI65810:UYI66413 VIE65810:VIE66413 VSA65810:VSA66413 WBW65810:WBW66413 WLS65810:WLS66413 WVO65810:WVO66413 J131345:J131948 JC131346:JC131949 SY131346:SY131949 ACU131346:ACU131949 AMQ131346:AMQ131949 AWM131346:AWM131949 BGI131346:BGI131949 BQE131346:BQE131949 CAA131346:CAA131949 CJW131346:CJW131949 CTS131346:CTS131949 DDO131346:DDO131949 DNK131346:DNK131949 DXG131346:DXG131949 EHC131346:EHC131949 EQY131346:EQY131949 FAU131346:FAU131949 FKQ131346:FKQ131949 FUM131346:FUM131949 GEI131346:GEI131949 GOE131346:GOE131949 GYA131346:GYA131949 HHW131346:HHW131949 HRS131346:HRS131949 IBO131346:IBO131949 ILK131346:ILK131949 IVG131346:IVG131949 JFC131346:JFC131949 JOY131346:JOY131949 JYU131346:JYU131949 KIQ131346:KIQ131949 KSM131346:KSM131949 LCI131346:LCI131949 LME131346:LME131949 LWA131346:LWA131949 MFW131346:MFW131949 MPS131346:MPS131949 MZO131346:MZO131949 NJK131346:NJK131949 NTG131346:NTG131949 ODC131346:ODC131949 OMY131346:OMY131949 OWU131346:OWU131949 PGQ131346:PGQ131949 PQM131346:PQM131949 QAI131346:QAI131949 QKE131346:QKE131949 QUA131346:QUA131949 RDW131346:RDW131949 RNS131346:RNS131949 RXO131346:RXO131949 SHK131346:SHK131949 SRG131346:SRG131949 TBC131346:TBC131949 TKY131346:TKY131949 TUU131346:TUU131949 UEQ131346:UEQ131949 UOM131346:UOM131949 UYI131346:UYI131949 VIE131346:VIE131949 VSA131346:VSA131949 WBW131346:WBW131949 WLS131346:WLS131949 WVO131346:WVO131949 J196881:J197484 JC196882:JC197485 SY196882:SY197485 ACU196882:ACU197485 AMQ196882:AMQ197485 AWM196882:AWM197485 BGI196882:BGI197485 BQE196882:BQE197485 CAA196882:CAA197485 CJW196882:CJW197485 CTS196882:CTS197485 DDO196882:DDO197485 DNK196882:DNK197485 DXG196882:DXG197485 EHC196882:EHC197485 EQY196882:EQY197485 FAU196882:FAU197485 FKQ196882:FKQ197485 FUM196882:FUM197485 GEI196882:GEI197485 GOE196882:GOE197485 GYA196882:GYA197485 HHW196882:HHW197485 HRS196882:HRS197485 IBO196882:IBO197485 ILK196882:ILK197485 IVG196882:IVG197485 JFC196882:JFC197485 JOY196882:JOY197485 JYU196882:JYU197485 KIQ196882:KIQ197485 KSM196882:KSM197485 LCI196882:LCI197485 LME196882:LME197485 LWA196882:LWA197485 MFW196882:MFW197485 MPS196882:MPS197485 MZO196882:MZO197485 NJK196882:NJK197485 NTG196882:NTG197485 ODC196882:ODC197485 OMY196882:OMY197485 OWU196882:OWU197485 PGQ196882:PGQ197485 PQM196882:PQM197485 QAI196882:QAI197485 QKE196882:QKE197485 QUA196882:QUA197485 RDW196882:RDW197485 RNS196882:RNS197485 RXO196882:RXO197485 SHK196882:SHK197485 SRG196882:SRG197485 TBC196882:TBC197485 TKY196882:TKY197485 TUU196882:TUU197485 UEQ196882:UEQ197485 UOM196882:UOM197485 UYI196882:UYI197485 VIE196882:VIE197485 VSA196882:VSA197485 WBW196882:WBW197485 WLS196882:WLS197485 WVO196882:WVO197485 J262417:J263020 JC262418:JC263021 SY262418:SY263021 ACU262418:ACU263021 AMQ262418:AMQ263021 AWM262418:AWM263021 BGI262418:BGI263021 BQE262418:BQE263021 CAA262418:CAA263021 CJW262418:CJW263021 CTS262418:CTS263021 DDO262418:DDO263021 DNK262418:DNK263021 DXG262418:DXG263021 EHC262418:EHC263021 EQY262418:EQY263021 FAU262418:FAU263021 FKQ262418:FKQ263021 FUM262418:FUM263021 GEI262418:GEI263021 GOE262418:GOE263021 GYA262418:GYA263021 HHW262418:HHW263021 HRS262418:HRS263021 IBO262418:IBO263021 ILK262418:ILK263021 IVG262418:IVG263021 JFC262418:JFC263021 JOY262418:JOY263021 JYU262418:JYU263021 KIQ262418:KIQ263021 KSM262418:KSM263021 LCI262418:LCI263021 LME262418:LME263021 LWA262418:LWA263021 MFW262418:MFW263021 MPS262418:MPS263021 MZO262418:MZO263021 NJK262418:NJK263021 NTG262418:NTG263021 ODC262418:ODC263021 OMY262418:OMY263021 OWU262418:OWU263021 PGQ262418:PGQ263021 PQM262418:PQM263021 QAI262418:QAI263021 QKE262418:QKE263021 QUA262418:QUA263021 RDW262418:RDW263021 RNS262418:RNS263021 RXO262418:RXO263021 SHK262418:SHK263021 SRG262418:SRG263021 TBC262418:TBC263021 TKY262418:TKY263021 TUU262418:TUU263021 UEQ262418:UEQ263021 UOM262418:UOM263021 UYI262418:UYI263021 VIE262418:VIE263021 VSA262418:VSA263021 WBW262418:WBW263021 WLS262418:WLS263021 WVO262418:WVO263021 J327953:J328556 JC327954:JC328557 SY327954:SY328557 ACU327954:ACU328557 AMQ327954:AMQ328557 AWM327954:AWM328557 BGI327954:BGI328557 BQE327954:BQE328557 CAA327954:CAA328557 CJW327954:CJW328557 CTS327954:CTS328557 DDO327954:DDO328557 DNK327954:DNK328557 DXG327954:DXG328557 EHC327954:EHC328557 EQY327954:EQY328557 FAU327954:FAU328557 FKQ327954:FKQ328557 FUM327954:FUM328557 GEI327954:GEI328557 GOE327954:GOE328557 GYA327954:GYA328557 HHW327954:HHW328557 HRS327954:HRS328557 IBO327954:IBO328557 ILK327954:ILK328557 IVG327954:IVG328557 JFC327954:JFC328557 JOY327954:JOY328557 JYU327954:JYU328557 KIQ327954:KIQ328557 KSM327954:KSM328557 LCI327954:LCI328557 LME327954:LME328557 LWA327954:LWA328557 MFW327954:MFW328557 MPS327954:MPS328557 MZO327954:MZO328557 NJK327954:NJK328557 NTG327954:NTG328557 ODC327954:ODC328557 OMY327954:OMY328557 OWU327954:OWU328557 PGQ327954:PGQ328557 PQM327954:PQM328557 QAI327954:QAI328557 QKE327954:QKE328557 QUA327954:QUA328557 RDW327954:RDW328557 RNS327954:RNS328557 RXO327954:RXO328557 SHK327954:SHK328557 SRG327954:SRG328557 TBC327954:TBC328557 TKY327954:TKY328557 TUU327954:TUU328557 UEQ327954:UEQ328557 UOM327954:UOM328557 UYI327954:UYI328557 VIE327954:VIE328557 VSA327954:VSA328557 WBW327954:WBW328557 WLS327954:WLS328557 WVO327954:WVO328557 J393489:J394092 JC393490:JC394093 SY393490:SY394093 ACU393490:ACU394093 AMQ393490:AMQ394093 AWM393490:AWM394093 BGI393490:BGI394093 BQE393490:BQE394093 CAA393490:CAA394093 CJW393490:CJW394093 CTS393490:CTS394093 DDO393490:DDO394093 DNK393490:DNK394093 DXG393490:DXG394093 EHC393490:EHC394093 EQY393490:EQY394093 FAU393490:FAU394093 FKQ393490:FKQ394093 FUM393490:FUM394093 GEI393490:GEI394093 GOE393490:GOE394093 GYA393490:GYA394093 HHW393490:HHW394093 HRS393490:HRS394093 IBO393490:IBO394093 ILK393490:ILK394093 IVG393490:IVG394093 JFC393490:JFC394093 JOY393490:JOY394093 JYU393490:JYU394093 KIQ393490:KIQ394093 KSM393490:KSM394093 LCI393490:LCI394093 LME393490:LME394093 LWA393490:LWA394093 MFW393490:MFW394093 MPS393490:MPS394093 MZO393490:MZO394093 NJK393490:NJK394093 NTG393490:NTG394093 ODC393490:ODC394093 OMY393490:OMY394093 OWU393490:OWU394093 PGQ393490:PGQ394093 PQM393490:PQM394093 QAI393490:QAI394093 QKE393490:QKE394093 QUA393490:QUA394093 RDW393490:RDW394093 RNS393490:RNS394093 RXO393490:RXO394093 SHK393490:SHK394093 SRG393490:SRG394093 TBC393490:TBC394093 TKY393490:TKY394093 TUU393490:TUU394093 UEQ393490:UEQ394093 UOM393490:UOM394093 UYI393490:UYI394093 VIE393490:VIE394093 VSA393490:VSA394093 WBW393490:WBW394093 WLS393490:WLS394093 WVO393490:WVO394093 J459025:J459628 JC459026:JC459629 SY459026:SY459629 ACU459026:ACU459629 AMQ459026:AMQ459629 AWM459026:AWM459629 BGI459026:BGI459629 BQE459026:BQE459629 CAA459026:CAA459629 CJW459026:CJW459629 CTS459026:CTS459629 DDO459026:DDO459629 DNK459026:DNK459629 DXG459026:DXG459629 EHC459026:EHC459629 EQY459026:EQY459629 FAU459026:FAU459629 FKQ459026:FKQ459629 FUM459026:FUM459629 GEI459026:GEI459629 GOE459026:GOE459629 GYA459026:GYA459629 HHW459026:HHW459629 HRS459026:HRS459629 IBO459026:IBO459629 ILK459026:ILK459629 IVG459026:IVG459629 JFC459026:JFC459629 JOY459026:JOY459629 JYU459026:JYU459629 KIQ459026:KIQ459629 KSM459026:KSM459629 LCI459026:LCI459629 LME459026:LME459629 LWA459026:LWA459629 MFW459026:MFW459629 MPS459026:MPS459629 MZO459026:MZO459629 NJK459026:NJK459629 NTG459026:NTG459629 ODC459026:ODC459629 OMY459026:OMY459629 OWU459026:OWU459629 PGQ459026:PGQ459629 PQM459026:PQM459629 QAI459026:QAI459629 QKE459026:QKE459629 QUA459026:QUA459629 RDW459026:RDW459629 RNS459026:RNS459629 RXO459026:RXO459629 SHK459026:SHK459629 SRG459026:SRG459629 TBC459026:TBC459629 TKY459026:TKY459629 TUU459026:TUU459629 UEQ459026:UEQ459629 UOM459026:UOM459629 UYI459026:UYI459629 VIE459026:VIE459629 VSA459026:VSA459629 WBW459026:WBW459629 WLS459026:WLS459629 WVO459026:WVO459629 J524561:J525164 JC524562:JC525165 SY524562:SY525165 ACU524562:ACU525165 AMQ524562:AMQ525165 AWM524562:AWM525165 BGI524562:BGI525165 BQE524562:BQE525165 CAA524562:CAA525165 CJW524562:CJW525165 CTS524562:CTS525165 DDO524562:DDO525165 DNK524562:DNK525165 DXG524562:DXG525165 EHC524562:EHC525165 EQY524562:EQY525165 FAU524562:FAU525165 FKQ524562:FKQ525165 FUM524562:FUM525165 GEI524562:GEI525165 GOE524562:GOE525165 GYA524562:GYA525165 HHW524562:HHW525165 HRS524562:HRS525165 IBO524562:IBO525165 ILK524562:ILK525165 IVG524562:IVG525165 JFC524562:JFC525165 JOY524562:JOY525165 JYU524562:JYU525165 KIQ524562:KIQ525165 KSM524562:KSM525165 LCI524562:LCI525165 LME524562:LME525165 LWA524562:LWA525165 MFW524562:MFW525165 MPS524562:MPS525165 MZO524562:MZO525165 NJK524562:NJK525165 NTG524562:NTG525165 ODC524562:ODC525165 OMY524562:OMY525165 OWU524562:OWU525165 PGQ524562:PGQ525165 PQM524562:PQM525165 QAI524562:QAI525165 QKE524562:QKE525165 QUA524562:QUA525165 RDW524562:RDW525165 RNS524562:RNS525165 RXO524562:RXO525165 SHK524562:SHK525165 SRG524562:SRG525165 TBC524562:TBC525165 TKY524562:TKY525165 TUU524562:TUU525165 UEQ524562:UEQ525165 UOM524562:UOM525165 UYI524562:UYI525165 VIE524562:VIE525165 VSA524562:VSA525165 WBW524562:WBW525165 WLS524562:WLS525165 WVO524562:WVO525165 J590097:J590700 JC590098:JC590701 SY590098:SY590701 ACU590098:ACU590701 AMQ590098:AMQ590701 AWM590098:AWM590701 BGI590098:BGI590701 BQE590098:BQE590701 CAA590098:CAA590701 CJW590098:CJW590701 CTS590098:CTS590701 DDO590098:DDO590701 DNK590098:DNK590701 DXG590098:DXG590701 EHC590098:EHC590701 EQY590098:EQY590701 FAU590098:FAU590701 FKQ590098:FKQ590701 FUM590098:FUM590701 GEI590098:GEI590701 GOE590098:GOE590701 GYA590098:GYA590701 HHW590098:HHW590701 HRS590098:HRS590701 IBO590098:IBO590701 ILK590098:ILK590701 IVG590098:IVG590701 JFC590098:JFC590701 JOY590098:JOY590701 JYU590098:JYU590701 KIQ590098:KIQ590701 KSM590098:KSM590701 LCI590098:LCI590701 LME590098:LME590701 LWA590098:LWA590701 MFW590098:MFW590701 MPS590098:MPS590701 MZO590098:MZO590701 NJK590098:NJK590701 NTG590098:NTG590701 ODC590098:ODC590701 OMY590098:OMY590701 OWU590098:OWU590701 PGQ590098:PGQ590701 PQM590098:PQM590701 QAI590098:QAI590701 QKE590098:QKE590701 QUA590098:QUA590701 RDW590098:RDW590701 RNS590098:RNS590701 RXO590098:RXO590701 SHK590098:SHK590701 SRG590098:SRG590701 TBC590098:TBC590701 TKY590098:TKY590701 TUU590098:TUU590701 UEQ590098:UEQ590701 UOM590098:UOM590701 UYI590098:UYI590701 VIE590098:VIE590701 VSA590098:VSA590701 WBW590098:WBW590701 WLS590098:WLS590701 WVO590098:WVO590701 J655633:J656236 JC655634:JC656237 SY655634:SY656237 ACU655634:ACU656237 AMQ655634:AMQ656237 AWM655634:AWM656237 BGI655634:BGI656237 BQE655634:BQE656237 CAA655634:CAA656237 CJW655634:CJW656237 CTS655634:CTS656237 DDO655634:DDO656237 DNK655634:DNK656237 DXG655634:DXG656237 EHC655634:EHC656237 EQY655634:EQY656237 FAU655634:FAU656237 FKQ655634:FKQ656237 FUM655634:FUM656237 GEI655634:GEI656237 GOE655634:GOE656237 GYA655634:GYA656237 HHW655634:HHW656237 HRS655634:HRS656237 IBO655634:IBO656237 ILK655634:ILK656237 IVG655634:IVG656237 JFC655634:JFC656237 JOY655634:JOY656237 JYU655634:JYU656237 KIQ655634:KIQ656237 KSM655634:KSM656237 LCI655634:LCI656237 LME655634:LME656237 LWA655634:LWA656237 MFW655634:MFW656237 MPS655634:MPS656237 MZO655634:MZO656237 NJK655634:NJK656237 NTG655634:NTG656237 ODC655634:ODC656237 OMY655634:OMY656237 OWU655634:OWU656237 PGQ655634:PGQ656237 PQM655634:PQM656237 QAI655634:QAI656237 QKE655634:QKE656237 QUA655634:QUA656237 RDW655634:RDW656237 RNS655634:RNS656237 RXO655634:RXO656237 SHK655634:SHK656237 SRG655634:SRG656237 TBC655634:TBC656237 TKY655634:TKY656237 TUU655634:TUU656237 UEQ655634:UEQ656237 UOM655634:UOM656237 UYI655634:UYI656237 VIE655634:VIE656237 VSA655634:VSA656237 WBW655634:WBW656237 WLS655634:WLS656237 WVO655634:WVO656237 J721169:J721772 JC721170:JC721773 SY721170:SY721773 ACU721170:ACU721773 AMQ721170:AMQ721773 AWM721170:AWM721773 BGI721170:BGI721773 BQE721170:BQE721773 CAA721170:CAA721773 CJW721170:CJW721773 CTS721170:CTS721773 DDO721170:DDO721773 DNK721170:DNK721773 DXG721170:DXG721773 EHC721170:EHC721773 EQY721170:EQY721773 FAU721170:FAU721773 FKQ721170:FKQ721773 FUM721170:FUM721773 GEI721170:GEI721773 GOE721170:GOE721773 GYA721170:GYA721773 HHW721170:HHW721773 HRS721170:HRS721773 IBO721170:IBO721773 ILK721170:ILK721773 IVG721170:IVG721773 JFC721170:JFC721773 JOY721170:JOY721773 JYU721170:JYU721773 KIQ721170:KIQ721773 KSM721170:KSM721773 LCI721170:LCI721773 LME721170:LME721773 LWA721170:LWA721773 MFW721170:MFW721773 MPS721170:MPS721773 MZO721170:MZO721773 NJK721170:NJK721773 NTG721170:NTG721773 ODC721170:ODC721773 OMY721170:OMY721773 OWU721170:OWU721773 PGQ721170:PGQ721773 PQM721170:PQM721773 QAI721170:QAI721773 QKE721170:QKE721773 QUA721170:QUA721773 RDW721170:RDW721773 RNS721170:RNS721773 RXO721170:RXO721773 SHK721170:SHK721773 SRG721170:SRG721773 TBC721170:TBC721773 TKY721170:TKY721773 TUU721170:TUU721773 UEQ721170:UEQ721773 UOM721170:UOM721773 UYI721170:UYI721773 VIE721170:VIE721773 VSA721170:VSA721773 WBW721170:WBW721773 WLS721170:WLS721773 WVO721170:WVO721773 J786705:J787308 JC786706:JC787309 SY786706:SY787309 ACU786706:ACU787309 AMQ786706:AMQ787309 AWM786706:AWM787309 BGI786706:BGI787309 BQE786706:BQE787309 CAA786706:CAA787309 CJW786706:CJW787309 CTS786706:CTS787309 DDO786706:DDO787309 DNK786706:DNK787309 DXG786706:DXG787309 EHC786706:EHC787309 EQY786706:EQY787309 FAU786706:FAU787309 FKQ786706:FKQ787309 FUM786706:FUM787309 GEI786706:GEI787309 GOE786706:GOE787309 GYA786706:GYA787309 HHW786706:HHW787309 HRS786706:HRS787309 IBO786706:IBO787309 ILK786706:ILK787309 IVG786706:IVG787309 JFC786706:JFC787309 JOY786706:JOY787309 JYU786706:JYU787309 KIQ786706:KIQ787309 KSM786706:KSM787309 LCI786706:LCI787309 LME786706:LME787309 LWA786706:LWA787309 MFW786706:MFW787309 MPS786706:MPS787309 MZO786706:MZO787309 NJK786706:NJK787309 NTG786706:NTG787309 ODC786706:ODC787309 OMY786706:OMY787309 OWU786706:OWU787309 PGQ786706:PGQ787309 PQM786706:PQM787309 QAI786706:QAI787309 QKE786706:QKE787309 QUA786706:QUA787309 RDW786706:RDW787309 RNS786706:RNS787309 RXO786706:RXO787309 SHK786706:SHK787309 SRG786706:SRG787309 TBC786706:TBC787309 TKY786706:TKY787309 TUU786706:TUU787309 UEQ786706:UEQ787309 UOM786706:UOM787309 UYI786706:UYI787309 VIE786706:VIE787309 VSA786706:VSA787309 WBW786706:WBW787309 WLS786706:WLS787309 WVO786706:WVO787309 J852241:J852844 JC852242:JC852845 SY852242:SY852845 ACU852242:ACU852845 AMQ852242:AMQ852845 AWM852242:AWM852845 BGI852242:BGI852845 BQE852242:BQE852845 CAA852242:CAA852845 CJW852242:CJW852845 CTS852242:CTS852845 DDO852242:DDO852845 DNK852242:DNK852845 DXG852242:DXG852845 EHC852242:EHC852845 EQY852242:EQY852845 FAU852242:FAU852845 FKQ852242:FKQ852845 FUM852242:FUM852845 GEI852242:GEI852845 GOE852242:GOE852845 GYA852242:GYA852845 HHW852242:HHW852845 HRS852242:HRS852845 IBO852242:IBO852845 ILK852242:ILK852845 IVG852242:IVG852845 JFC852242:JFC852845 JOY852242:JOY852845 JYU852242:JYU852845 KIQ852242:KIQ852845 KSM852242:KSM852845 LCI852242:LCI852845 LME852242:LME852845 LWA852242:LWA852845 MFW852242:MFW852845 MPS852242:MPS852845 MZO852242:MZO852845 NJK852242:NJK852845 NTG852242:NTG852845 ODC852242:ODC852845 OMY852242:OMY852845 OWU852242:OWU852845 PGQ852242:PGQ852845 PQM852242:PQM852845 QAI852242:QAI852845 QKE852242:QKE852845 QUA852242:QUA852845 RDW852242:RDW852845 RNS852242:RNS852845 RXO852242:RXO852845 SHK852242:SHK852845 SRG852242:SRG852845 TBC852242:TBC852845 TKY852242:TKY852845 TUU852242:TUU852845 UEQ852242:UEQ852845 UOM852242:UOM852845 UYI852242:UYI852845 VIE852242:VIE852845 VSA852242:VSA852845 WBW852242:WBW852845 WLS852242:WLS852845 WVO852242:WVO852845 J917777:J918380 JC917778:JC918381 SY917778:SY918381 ACU917778:ACU918381 AMQ917778:AMQ918381 AWM917778:AWM918381 BGI917778:BGI918381 BQE917778:BQE918381 CAA917778:CAA918381 CJW917778:CJW918381 CTS917778:CTS918381 DDO917778:DDO918381 DNK917778:DNK918381 DXG917778:DXG918381 EHC917778:EHC918381 EQY917778:EQY918381 FAU917778:FAU918381 FKQ917778:FKQ918381 FUM917778:FUM918381 GEI917778:GEI918381 GOE917778:GOE918381 GYA917778:GYA918381 HHW917778:HHW918381 HRS917778:HRS918381 IBO917778:IBO918381 ILK917778:ILK918381 IVG917778:IVG918381 JFC917778:JFC918381 JOY917778:JOY918381 JYU917778:JYU918381 KIQ917778:KIQ918381 KSM917778:KSM918381 LCI917778:LCI918381 LME917778:LME918381 LWA917778:LWA918381 MFW917778:MFW918381 MPS917778:MPS918381 MZO917778:MZO918381 NJK917778:NJK918381 NTG917778:NTG918381 ODC917778:ODC918381 OMY917778:OMY918381 OWU917778:OWU918381 PGQ917778:PGQ918381 PQM917778:PQM918381 QAI917778:QAI918381 QKE917778:QKE918381 QUA917778:QUA918381 RDW917778:RDW918381 RNS917778:RNS918381 RXO917778:RXO918381 SHK917778:SHK918381 SRG917778:SRG918381 TBC917778:TBC918381 TKY917778:TKY918381 TUU917778:TUU918381 UEQ917778:UEQ918381 UOM917778:UOM918381 UYI917778:UYI918381 VIE917778:VIE918381 VSA917778:VSA918381 WBW917778:WBW918381 WLS917778:WLS918381 WVO917778:WVO918381 J983313:J983916 JC983314:JC983917 SY983314:SY983917 ACU983314:ACU983917 AMQ983314:AMQ983917 AWM983314:AWM983917 BGI983314:BGI983917 BQE983314:BQE983917 CAA983314:CAA983917 CJW983314:CJW983917 CTS983314:CTS983917 DDO983314:DDO983917 DNK983314:DNK983917 DXG983314:DXG983917 EHC983314:EHC983917 EQY983314:EQY983917 FAU983314:FAU983917 FKQ983314:FKQ983917 FUM983314:FUM983917 GEI983314:GEI983917 GOE983314:GOE983917 GYA983314:GYA983917 HHW983314:HHW983917 HRS983314:HRS983917 IBO983314:IBO983917 ILK983314:ILK983917 IVG983314:IVG983917 JFC983314:JFC983917 JOY983314:JOY983917 JYU983314:JYU983917 KIQ983314:KIQ983917 KSM983314:KSM983917 LCI983314:LCI983917 LME983314:LME983917 LWA983314:LWA983917 MFW983314:MFW983917 MPS983314:MPS983917 MZO983314:MZO983917 NJK983314:NJK983917 NTG983314:NTG983917 ODC983314:ODC983917 OMY983314:OMY983917 OWU983314:OWU983917 PGQ983314:PGQ983917 PQM983314:PQM983917 QAI983314:QAI983917 QKE983314:QKE983917 QUA983314:QUA983917 RDW983314:RDW983917 RNS983314:RNS983917 RXO983314:RXO983917 SHK983314:SHK983917 SRG983314:SRG983917 TBC983314:TBC983917 TKY983314:TKY983917 TUU983314:TUU983917 UEQ983314:UEQ983917 UOM983314:UOM983917 UYI983314:UYI983917 VIE983314:VIE983917 VSA983314:VSA983917 WBW983314:WBW983917 WLS983314:WLS983917 J13:J876" xr:uid="{960A39C0-9ECD-48E1-9CAF-D55A4AD85978}">
      <formula1>0</formula1>
    </dataValidation>
    <dataValidation type="list" allowBlank="1" showInputMessage="1" showErrorMessage="1" sqref="C387:C409" xr:uid="{547A044E-8F87-430C-8119-D2622918A45F}">
      <formula1>$U$30:$U$115</formula1>
    </dataValidation>
    <dataValidation type="list" allowBlank="1" showInputMessage="1" showErrorMessage="1" error="Please choose a suitable unit from the dropdown menu.  _x000a_Check the Conversion table on top of this page for conversion of common recipe units._x000a_" sqref="WVJ983054:WVJ983917 IX14:IX877 ST14:ST877 ACP14:ACP877 AML14:AML877 AWH14:AWH877 BGD14:BGD877 BPZ14:BPZ877 BZV14:BZV877 CJR14:CJR877 CTN14:CTN877 DDJ14:DDJ877 DNF14:DNF877 DXB14:DXB877 EGX14:EGX877 EQT14:EQT877 FAP14:FAP877 FKL14:FKL877 FUH14:FUH877 GED14:GED877 GNZ14:GNZ877 GXV14:GXV877 HHR14:HHR877 HRN14:HRN877 IBJ14:IBJ877 ILF14:ILF877 IVB14:IVB877 JEX14:JEX877 JOT14:JOT877 JYP14:JYP877 KIL14:KIL877 KSH14:KSH877 LCD14:LCD877 LLZ14:LLZ877 LVV14:LVV877 MFR14:MFR877 MPN14:MPN877 MZJ14:MZJ877 NJF14:NJF877 NTB14:NTB877 OCX14:OCX877 OMT14:OMT877 OWP14:OWP877 PGL14:PGL877 PQH14:PQH877 QAD14:QAD877 QJZ14:QJZ877 QTV14:QTV877 RDR14:RDR877 RNN14:RNN877 RXJ14:RXJ877 SHF14:SHF877 SRB14:SRB877 TAX14:TAX877 TKT14:TKT877 TUP14:TUP877 UEL14:UEL877 UOH14:UOH877 UYD14:UYD877 VHZ14:VHZ877 VRV14:VRV877 WBR14:WBR877 WLN14:WLN877 WVJ14:WVJ877 E65549:E66412 IX65550:IX66413 ST65550:ST66413 ACP65550:ACP66413 AML65550:AML66413 AWH65550:AWH66413 BGD65550:BGD66413 BPZ65550:BPZ66413 BZV65550:BZV66413 CJR65550:CJR66413 CTN65550:CTN66413 DDJ65550:DDJ66413 DNF65550:DNF66413 DXB65550:DXB66413 EGX65550:EGX66413 EQT65550:EQT66413 FAP65550:FAP66413 FKL65550:FKL66413 FUH65550:FUH66413 GED65550:GED66413 GNZ65550:GNZ66413 GXV65550:GXV66413 HHR65550:HHR66413 HRN65550:HRN66413 IBJ65550:IBJ66413 ILF65550:ILF66413 IVB65550:IVB66413 JEX65550:JEX66413 JOT65550:JOT66413 JYP65550:JYP66413 KIL65550:KIL66413 KSH65550:KSH66413 LCD65550:LCD66413 LLZ65550:LLZ66413 LVV65550:LVV66413 MFR65550:MFR66413 MPN65550:MPN66413 MZJ65550:MZJ66413 NJF65550:NJF66413 NTB65550:NTB66413 OCX65550:OCX66413 OMT65550:OMT66413 OWP65550:OWP66413 PGL65550:PGL66413 PQH65550:PQH66413 QAD65550:QAD66413 QJZ65550:QJZ66413 QTV65550:QTV66413 RDR65550:RDR66413 RNN65550:RNN66413 RXJ65550:RXJ66413 SHF65550:SHF66413 SRB65550:SRB66413 TAX65550:TAX66413 TKT65550:TKT66413 TUP65550:TUP66413 UEL65550:UEL66413 UOH65550:UOH66413 UYD65550:UYD66413 VHZ65550:VHZ66413 VRV65550:VRV66413 WBR65550:WBR66413 WLN65550:WLN66413 WVJ65550:WVJ66413 E131085:E131948 IX131086:IX131949 ST131086:ST131949 ACP131086:ACP131949 AML131086:AML131949 AWH131086:AWH131949 BGD131086:BGD131949 BPZ131086:BPZ131949 BZV131086:BZV131949 CJR131086:CJR131949 CTN131086:CTN131949 DDJ131086:DDJ131949 DNF131086:DNF131949 DXB131086:DXB131949 EGX131086:EGX131949 EQT131086:EQT131949 FAP131086:FAP131949 FKL131086:FKL131949 FUH131086:FUH131949 GED131086:GED131949 GNZ131086:GNZ131949 GXV131086:GXV131949 HHR131086:HHR131949 HRN131086:HRN131949 IBJ131086:IBJ131949 ILF131086:ILF131949 IVB131086:IVB131949 JEX131086:JEX131949 JOT131086:JOT131949 JYP131086:JYP131949 KIL131086:KIL131949 KSH131086:KSH131949 LCD131086:LCD131949 LLZ131086:LLZ131949 LVV131086:LVV131949 MFR131086:MFR131949 MPN131086:MPN131949 MZJ131086:MZJ131949 NJF131086:NJF131949 NTB131086:NTB131949 OCX131086:OCX131949 OMT131086:OMT131949 OWP131086:OWP131949 PGL131086:PGL131949 PQH131086:PQH131949 QAD131086:QAD131949 QJZ131086:QJZ131949 QTV131086:QTV131949 RDR131086:RDR131949 RNN131086:RNN131949 RXJ131086:RXJ131949 SHF131086:SHF131949 SRB131086:SRB131949 TAX131086:TAX131949 TKT131086:TKT131949 TUP131086:TUP131949 UEL131086:UEL131949 UOH131086:UOH131949 UYD131086:UYD131949 VHZ131086:VHZ131949 VRV131086:VRV131949 WBR131086:WBR131949 WLN131086:WLN131949 WVJ131086:WVJ131949 E196621:E197484 IX196622:IX197485 ST196622:ST197485 ACP196622:ACP197485 AML196622:AML197485 AWH196622:AWH197485 BGD196622:BGD197485 BPZ196622:BPZ197485 BZV196622:BZV197485 CJR196622:CJR197485 CTN196622:CTN197485 DDJ196622:DDJ197485 DNF196622:DNF197485 DXB196622:DXB197485 EGX196622:EGX197485 EQT196622:EQT197485 FAP196622:FAP197485 FKL196622:FKL197485 FUH196622:FUH197485 GED196622:GED197485 GNZ196622:GNZ197485 GXV196622:GXV197485 HHR196622:HHR197485 HRN196622:HRN197485 IBJ196622:IBJ197485 ILF196622:ILF197485 IVB196622:IVB197485 JEX196622:JEX197485 JOT196622:JOT197485 JYP196622:JYP197485 KIL196622:KIL197485 KSH196622:KSH197485 LCD196622:LCD197485 LLZ196622:LLZ197485 LVV196622:LVV197485 MFR196622:MFR197485 MPN196622:MPN197485 MZJ196622:MZJ197485 NJF196622:NJF197485 NTB196622:NTB197485 OCX196622:OCX197485 OMT196622:OMT197485 OWP196622:OWP197485 PGL196622:PGL197485 PQH196622:PQH197485 QAD196622:QAD197485 QJZ196622:QJZ197485 QTV196622:QTV197485 RDR196622:RDR197485 RNN196622:RNN197485 RXJ196622:RXJ197485 SHF196622:SHF197485 SRB196622:SRB197485 TAX196622:TAX197485 TKT196622:TKT197485 TUP196622:TUP197485 UEL196622:UEL197485 UOH196622:UOH197485 UYD196622:UYD197485 VHZ196622:VHZ197485 VRV196622:VRV197485 WBR196622:WBR197485 WLN196622:WLN197485 WVJ196622:WVJ197485 E262157:E263020 IX262158:IX263021 ST262158:ST263021 ACP262158:ACP263021 AML262158:AML263021 AWH262158:AWH263021 BGD262158:BGD263021 BPZ262158:BPZ263021 BZV262158:BZV263021 CJR262158:CJR263021 CTN262158:CTN263021 DDJ262158:DDJ263021 DNF262158:DNF263021 DXB262158:DXB263021 EGX262158:EGX263021 EQT262158:EQT263021 FAP262158:FAP263021 FKL262158:FKL263021 FUH262158:FUH263021 GED262158:GED263021 GNZ262158:GNZ263021 GXV262158:GXV263021 HHR262158:HHR263021 HRN262158:HRN263021 IBJ262158:IBJ263021 ILF262158:ILF263021 IVB262158:IVB263021 JEX262158:JEX263021 JOT262158:JOT263021 JYP262158:JYP263021 KIL262158:KIL263021 KSH262158:KSH263021 LCD262158:LCD263021 LLZ262158:LLZ263021 LVV262158:LVV263021 MFR262158:MFR263021 MPN262158:MPN263021 MZJ262158:MZJ263021 NJF262158:NJF263021 NTB262158:NTB263021 OCX262158:OCX263021 OMT262158:OMT263021 OWP262158:OWP263021 PGL262158:PGL263021 PQH262158:PQH263021 QAD262158:QAD263021 QJZ262158:QJZ263021 QTV262158:QTV263021 RDR262158:RDR263021 RNN262158:RNN263021 RXJ262158:RXJ263021 SHF262158:SHF263021 SRB262158:SRB263021 TAX262158:TAX263021 TKT262158:TKT263021 TUP262158:TUP263021 UEL262158:UEL263021 UOH262158:UOH263021 UYD262158:UYD263021 VHZ262158:VHZ263021 VRV262158:VRV263021 WBR262158:WBR263021 WLN262158:WLN263021 WVJ262158:WVJ263021 E327693:E328556 IX327694:IX328557 ST327694:ST328557 ACP327694:ACP328557 AML327694:AML328557 AWH327694:AWH328557 BGD327694:BGD328557 BPZ327694:BPZ328557 BZV327694:BZV328557 CJR327694:CJR328557 CTN327694:CTN328557 DDJ327694:DDJ328557 DNF327694:DNF328557 DXB327694:DXB328557 EGX327694:EGX328557 EQT327694:EQT328557 FAP327694:FAP328557 FKL327694:FKL328557 FUH327694:FUH328557 GED327694:GED328557 GNZ327694:GNZ328557 GXV327694:GXV328557 HHR327694:HHR328557 HRN327694:HRN328557 IBJ327694:IBJ328557 ILF327694:ILF328557 IVB327694:IVB328557 JEX327694:JEX328557 JOT327694:JOT328557 JYP327694:JYP328557 KIL327694:KIL328557 KSH327694:KSH328557 LCD327694:LCD328557 LLZ327694:LLZ328557 LVV327694:LVV328557 MFR327694:MFR328557 MPN327694:MPN328557 MZJ327694:MZJ328557 NJF327694:NJF328557 NTB327694:NTB328557 OCX327694:OCX328557 OMT327694:OMT328557 OWP327694:OWP328557 PGL327694:PGL328557 PQH327694:PQH328557 QAD327694:QAD328557 QJZ327694:QJZ328557 QTV327694:QTV328557 RDR327694:RDR328557 RNN327694:RNN328557 RXJ327694:RXJ328557 SHF327694:SHF328557 SRB327694:SRB328557 TAX327694:TAX328557 TKT327694:TKT328557 TUP327694:TUP328557 UEL327694:UEL328557 UOH327694:UOH328557 UYD327694:UYD328557 VHZ327694:VHZ328557 VRV327694:VRV328557 WBR327694:WBR328557 WLN327694:WLN328557 WVJ327694:WVJ328557 E393229:E394092 IX393230:IX394093 ST393230:ST394093 ACP393230:ACP394093 AML393230:AML394093 AWH393230:AWH394093 BGD393230:BGD394093 BPZ393230:BPZ394093 BZV393230:BZV394093 CJR393230:CJR394093 CTN393230:CTN394093 DDJ393230:DDJ394093 DNF393230:DNF394093 DXB393230:DXB394093 EGX393230:EGX394093 EQT393230:EQT394093 FAP393230:FAP394093 FKL393230:FKL394093 FUH393230:FUH394093 GED393230:GED394093 GNZ393230:GNZ394093 GXV393230:GXV394093 HHR393230:HHR394093 HRN393230:HRN394093 IBJ393230:IBJ394093 ILF393230:ILF394093 IVB393230:IVB394093 JEX393230:JEX394093 JOT393230:JOT394093 JYP393230:JYP394093 KIL393230:KIL394093 KSH393230:KSH394093 LCD393230:LCD394093 LLZ393230:LLZ394093 LVV393230:LVV394093 MFR393230:MFR394093 MPN393230:MPN394093 MZJ393230:MZJ394093 NJF393230:NJF394093 NTB393230:NTB394093 OCX393230:OCX394093 OMT393230:OMT394093 OWP393230:OWP394093 PGL393230:PGL394093 PQH393230:PQH394093 QAD393230:QAD394093 QJZ393230:QJZ394093 QTV393230:QTV394093 RDR393230:RDR394093 RNN393230:RNN394093 RXJ393230:RXJ394093 SHF393230:SHF394093 SRB393230:SRB394093 TAX393230:TAX394093 TKT393230:TKT394093 TUP393230:TUP394093 UEL393230:UEL394093 UOH393230:UOH394093 UYD393230:UYD394093 VHZ393230:VHZ394093 VRV393230:VRV394093 WBR393230:WBR394093 WLN393230:WLN394093 WVJ393230:WVJ394093 E458765:E459628 IX458766:IX459629 ST458766:ST459629 ACP458766:ACP459629 AML458766:AML459629 AWH458766:AWH459629 BGD458766:BGD459629 BPZ458766:BPZ459629 BZV458766:BZV459629 CJR458766:CJR459629 CTN458766:CTN459629 DDJ458766:DDJ459629 DNF458766:DNF459629 DXB458766:DXB459629 EGX458766:EGX459629 EQT458766:EQT459629 FAP458766:FAP459629 FKL458766:FKL459629 FUH458766:FUH459629 GED458766:GED459629 GNZ458766:GNZ459629 GXV458766:GXV459629 HHR458766:HHR459629 HRN458766:HRN459629 IBJ458766:IBJ459629 ILF458766:ILF459629 IVB458766:IVB459629 JEX458766:JEX459629 JOT458766:JOT459629 JYP458766:JYP459629 KIL458766:KIL459629 KSH458766:KSH459629 LCD458766:LCD459629 LLZ458766:LLZ459629 LVV458766:LVV459629 MFR458766:MFR459629 MPN458766:MPN459629 MZJ458766:MZJ459629 NJF458766:NJF459629 NTB458766:NTB459629 OCX458766:OCX459629 OMT458766:OMT459629 OWP458766:OWP459629 PGL458766:PGL459629 PQH458766:PQH459629 QAD458766:QAD459629 QJZ458766:QJZ459629 QTV458766:QTV459629 RDR458766:RDR459629 RNN458766:RNN459629 RXJ458766:RXJ459629 SHF458766:SHF459629 SRB458766:SRB459629 TAX458766:TAX459629 TKT458766:TKT459629 TUP458766:TUP459629 UEL458766:UEL459629 UOH458766:UOH459629 UYD458766:UYD459629 VHZ458766:VHZ459629 VRV458766:VRV459629 WBR458766:WBR459629 WLN458766:WLN459629 WVJ458766:WVJ459629 E524301:E525164 IX524302:IX525165 ST524302:ST525165 ACP524302:ACP525165 AML524302:AML525165 AWH524302:AWH525165 BGD524302:BGD525165 BPZ524302:BPZ525165 BZV524302:BZV525165 CJR524302:CJR525165 CTN524302:CTN525165 DDJ524302:DDJ525165 DNF524302:DNF525165 DXB524302:DXB525165 EGX524302:EGX525165 EQT524302:EQT525165 FAP524302:FAP525165 FKL524302:FKL525165 FUH524302:FUH525165 GED524302:GED525165 GNZ524302:GNZ525165 GXV524302:GXV525165 HHR524302:HHR525165 HRN524302:HRN525165 IBJ524302:IBJ525165 ILF524302:ILF525165 IVB524302:IVB525165 JEX524302:JEX525165 JOT524302:JOT525165 JYP524302:JYP525165 KIL524302:KIL525165 KSH524302:KSH525165 LCD524302:LCD525165 LLZ524302:LLZ525165 LVV524302:LVV525165 MFR524302:MFR525165 MPN524302:MPN525165 MZJ524302:MZJ525165 NJF524302:NJF525165 NTB524302:NTB525165 OCX524302:OCX525165 OMT524302:OMT525165 OWP524302:OWP525165 PGL524302:PGL525165 PQH524302:PQH525165 QAD524302:QAD525165 QJZ524302:QJZ525165 QTV524302:QTV525165 RDR524302:RDR525165 RNN524302:RNN525165 RXJ524302:RXJ525165 SHF524302:SHF525165 SRB524302:SRB525165 TAX524302:TAX525165 TKT524302:TKT525165 TUP524302:TUP525165 UEL524302:UEL525165 UOH524302:UOH525165 UYD524302:UYD525165 VHZ524302:VHZ525165 VRV524302:VRV525165 WBR524302:WBR525165 WLN524302:WLN525165 WVJ524302:WVJ525165 E589837:E590700 IX589838:IX590701 ST589838:ST590701 ACP589838:ACP590701 AML589838:AML590701 AWH589838:AWH590701 BGD589838:BGD590701 BPZ589838:BPZ590701 BZV589838:BZV590701 CJR589838:CJR590701 CTN589838:CTN590701 DDJ589838:DDJ590701 DNF589838:DNF590701 DXB589838:DXB590701 EGX589838:EGX590701 EQT589838:EQT590701 FAP589838:FAP590701 FKL589838:FKL590701 FUH589838:FUH590701 GED589838:GED590701 GNZ589838:GNZ590701 GXV589838:GXV590701 HHR589838:HHR590701 HRN589838:HRN590701 IBJ589838:IBJ590701 ILF589838:ILF590701 IVB589838:IVB590701 JEX589838:JEX590701 JOT589838:JOT590701 JYP589838:JYP590701 KIL589838:KIL590701 KSH589838:KSH590701 LCD589838:LCD590701 LLZ589838:LLZ590701 LVV589838:LVV590701 MFR589838:MFR590701 MPN589838:MPN590701 MZJ589838:MZJ590701 NJF589838:NJF590701 NTB589838:NTB590701 OCX589838:OCX590701 OMT589838:OMT590701 OWP589838:OWP590701 PGL589838:PGL590701 PQH589838:PQH590701 QAD589838:QAD590701 QJZ589838:QJZ590701 QTV589838:QTV590701 RDR589838:RDR590701 RNN589838:RNN590701 RXJ589838:RXJ590701 SHF589838:SHF590701 SRB589838:SRB590701 TAX589838:TAX590701 TKT589838:TKT590701 TUP589838:TUP590701 UEL589838:UEL590701 UOH589838:UOH590701 UYD589838:UYD590701 VHZ589838:VHZ590701 VRV589838:VRV590701 WBR589838:WBR590701 WLN589838:WLN590701 WVJ589838:WVJ590701 E655373:E656236 IX655374:IX656237 ST655374:ST656237 ACP655374:ACP656237 AML655374:AML656237 AWH655374:AWH656237 BGD655374:BGD656237 BPZ655374:BPZ656237 BZV655374:BZV656237 CJR655374:CJR656237 CTN655374:CTN656237 DDJ655374:DDJ656237 DNF655374:DNF656237 DXB655374:DXB656237 EGX655374:EGX656237 EQT655374:EQT656237 FAP655374:FAP656237 FKL655374:FKL656237 FUH655374:FUH656237 GED655374:GED656237 GNZ655374:GNZ656237 GXV655374:GXV656237 HHR655374:HHR656237 HRN655374:HRN656237 IBJ655374:IBJ656237 ILF655374:ILF656237 IVB655374:IVB656237 JEX655374:JEX656237 JOT655374:JOT656237 JYP655374:JYP656237 KIL655374:KIL656237 KSH655374:KSH656237 LCD655374:LCD656237 LLZ655374:LLZ656237 LVV655374:LVV656237 MFR655374:MFR656237 MPN655374:MPN656237 MZJ655374:MZJ656237 NJF655374:NJF656237 NTB655374:NTB656237 OCX655374:OCX656237 OMT655374:OMT656237 OWP655374:OWP656237 PGL655374:PGL656237 PQH655374:PQH656237 QAD655374:QAD656237 QJZ655374:QJZ656237 QTV655374:QTV656237 RDR655374:RDR656237 RNN655374:RNN656237 RXJ655374:RXJ656237 SHF655374:SHF656237 SRB655374:SRB656237 TAX655374:TAX656237 TKT655374:TKT656237 TUP655374:TUP656237 UEL655374:UEL656237 UOH655374:UOH656237 UYD655374:UYD656237 VHZ655374:VHZ656237 VRV655374:VRV656237 WBR655374:WBR656237 WLN655374:WLN656237 WVJ655374:WVJ656237 E720909:E721772 IX720910:IX721773 ST720910:ST721773 ACP720910:ACP721773 AML720910:AML721773 AWH720910:AWH721773 BGD720910:BGD721773 BPZ720910:BPZ721773 BZV720910:BZV721773 CJR720910:CJR721773 CTN720910:CTN721773 DDJ720910:DDJ721773 DNF720910:DNF721773 DXB720910:DXB721773 EGX720910:EGX721773 EQT720910:EQT721773 FAP720910:FAP721773 FKL720910:FKL721773 FUH720910:FUH721773 GED720910:GED721773 GNZ720910:GNZ721773 GXV720910:GXV721773 HHR720910:HHR721773 HRN720910:HRN721773 IBJ720910:IBJ721773 ILF720910:ILF721773 IVB720910:IVB721773 JEX720910:JEX721773 JOT720910:JOT721773 JYP720910:JYP721773 KIL720910:KIL721773 KSH720910:KSH721773 LCD720910:LCD721773 LLZ720910:LLZ721773 LVV720910:LVV721773 MFR720910:MFR721773 MPN720910:MPN721773 MZJ720910:MZJ721773 NJF720910:NJF721773 NTB720910:NTB721773 OCX720910:OCX721773 OMT720910:OMT721773 OWP720910:OWP721773 PGL720910:PGL721773 PQH720910:PQH721773 QAD720910:QAD721773 QJZ720910:QJZ721773 QTV720910:QTV721773 RDR720910:RDR721773 RNN720910:RNN721773 RXJ720910:RXJ721773 SHF720910:SHF721773 SRB720910:SRB721773 TAX720910:TAX721773 TKT720910:TKT721773 TUP720910:TUP721773 UEL720910:UEL721773 UOH720910:UOH721773 UYD720910:UYD721773 VHZ720910:VHZ721773 VRV720910:VRV721773 WBR720910:WBR721773 WLN720910:WLN721773 WVJ720910:WVJ721773 E786445:E787308 IX786446:IX787309 ST786446:ST787309 ACP786446:ACP787309 AML786446:AML787309 AWH786446:AWH787309 BGD786446:BGD787309 BPZ786446:BPZ787309 BZV786446:BZV787309 CJR786446:CJR787309 CTN786446:CTN787309 DDJ786446:DDJ787309 DNF786446:DNF787309 DXB786446:DXB787309 EGX786446:EGX787309 EQT786446:EQT787309 FAP786446:FAP787309 FKL786446:FKL787309 FUH786446:FUH787309 GED786446:GED787309 GNZ786446:GNZ787309 GXV786446:GXV787309 HHR786446:HHR787309 HRN786446:HRN787309 IBJ786446:IBJ787309 ILF786446:ILF787309 IVB786446:IVB787309 JEX786446:JEX787309 JOT786446:JOT787309 JYP786446:JYP787309 KIL786446:KIL787309 KSH786446:KSH787309 LCD786446:LCD787309 LLZ786446:LLZ787309 LVV786446:LVV787309 MFR786446:MFR787309 MPN786446:MPN787309 MZJ786446:MZJ787309 NJF786446:NJF787309 NTB786446:NTB787309 OCX786446:OCX787309 OMT786446:OMT787309 OWP786446:OWP787309 PGL786446:PGL787309 PQH786446:PQH787309 QAD786446:QAD787309 QJZ786446:QJZ787309 QTV786446:QTV787309 RDR786446:RDR787309 RNN786446:RNN787309 RXJ786446:RXJ787309 SHF786446:SHF787309 SRB786446:SRB787309 TAX786446:TAX787309 TKT786446:TKT787309 TUP786446:TUP787309 UEL786446:UEL787309 UOH786446:UOH787309 UYD786446:UYD787309 VHZ786446:VHZ787309 VRV786446:VRV787309 WBR786446:WBR787309 WLN786446:WLN787309 WVJ786446:WVJ787309 E851981:E852844 IX851982:IX852845 ST851982:ST852845 ACP851982:ACP852845 AML851982:AML852845 AWH851982:AWH852845 BGD851982:BGD852845 BPZ851982:BPZ852845 BZV851982:BZV852845 CJR851982:CJR852845 CTN851982:CTN852845 DDJ851982:DDJ852845 DNF851982:DNF852845 DXB851982:DXB852845 EGX851982:EGX852845 EQT851982:EQT852845 FAP851982:FAP852845 FKL851982:FKL852845 FUH851982:FUH852845 GED851982:GED852845 GNZ851982:GNZ852845 GXV851982:GXV852845 HHR851982:HHR852845 HRN851982:HRN852845 IBJ851982:IBJ852845 ILF851982:ILF852845 IVB851982:IVB852845 JEX851982:JEX852845 JOT851982:JOT852845 JYP851982:JYP852845 KIL851982:KIL852845 KSH851982:KSH852845 LCD851982:LCD852845 LLZ851982:LLZ852845 LVV851982:LVV852845 MFR851982:MFR852845 MPN851982:MPN852845 MZJ851982:MZJ852845 NJF851982:NJF852845 NTB851982:NTB852845 OCX851982:OCX852845 OMT851982:OMT852845 OWP851982:OWP852845 PGL851982:PGL852845 PQH851982:PQH852845 QAD851982:QAD852845 QJZ851982:QJZ852845 QTV851982:QTV852845 RDR851982:RDR852845 RNN851982:RNN852845 RXJ851982:RXJ852845 SHF851982:SHF852845 SRB851982:SRB852845 TAX851982:TAX852845 TKT851982:TKT852845 TUP851982:TUP852845 UEL851982:UEL852845 UOH851982:UOH852845 UYD851982:UYD852845 VHZ851982:VHZ852845 VRV851982:VRV852845 WBR851982:WBR852845 WLN851982:WLN852845 WVJ851982:WVJ852845 E917517:E918380 IX917518:IX918381 ST917518:ST918381 ACP917518:ACP918381 AML917518:AML918381 AWH917518:AWH918381 BGD917518:BGD918381 BPZ917518:BPZ918381 BZV917518:BZV918381 CJR917518:CJR918381 CTN917518:CTN918381 DDJ917518:DDJ918381 DNF917518:DNF918381 DXB917518:DXB918381 EGX917518:EGX918381 EQT917518:EQT918381 FAP917518:FAP918381 FKL917518:FKL918381 FUH917518:FUH918381 GED917518:GED918381 GNZ917518:GNZ918381 GXV917518:GXV918381 HHR917518:HHR918381 HRN917518:HRN918381 IBJ917518:IBJ918381 ILF917518:ILF918381 IVB917518:IVB918381 JEX917518:JEX918381 JOT917518:JOT918381 JYP917518:JYP918381 KIL917518:KIL918381 KSH917518:KSH918381 LCD917518:LCD918381 LLZ917518:LLZ918381 LVV917518:LVV918381 MFR917518:MFR918381 MPN917518:MPN918381 MZJ917518:MZJ918381 NJF917518:NJF918381 NTB917518:NTB918381 OCX917518:OCX918381 OMT917518:OMT918381 OWP917518:OWP918381 PGL917518:PGL918381 PQH917518:PQH918381 QAD917518:QAD918381 QJZ917518:QJZ918381 QTV917518:QTV918381 RDR917518:RDR918381 RNN917518:RNN918381 RXJ917518:RXJ918381 SHF917518:SHF918381 SRB917518:SRB918381 TAX917518:TAX918381 TKT917518:TKT918381 TUP917518:TUP918381 UEL917518:UEL918381 UOH917518:UOH918381 UYD917518:UYD918381 VHZ917518:VHZ918381 VRV917518:VRV918381 WBR917518:WBR918381 WLN917518:WLN918381 WVJ917518:WVJ918381 E983053:E983916 IX983054:IX983917 ST983054:ST983917 ACP983054:ACP983917 AML983054:AML983917 AWH983054:AWH983917 BGD983054:BGD983917 BPZ983054:BPZ983917 BZV983054:BZV983917 CJR983054:CJR983917 CTN983054:CTN983917 DDJ983054:DDJ983917 DNF983054:DNF983917 DXB983054:DXB983917 EGX983054:EGX983917 EQT983054:EQT983917 FAP983054:FAP983917 FKL983054:FKL983917 FUH983054:FUH983917 GED983054:GED983917 GNZ983054:GNZ983917 GXV983054:GXV983917 HHR983054:HHR983917 HRN983054:HRN983917 IBJ983054:IBJ983917 ILF983054:ILF983917 IVB983054:IVB983917 JEX983054:JEX983917 JOT983054:JOT983917 JYP983054:JYP983917 KIL983054:KIL983917 KSH983054:KSH983917 LCD983054:LCD983917 LLZ983054:LLZ983917 LVV983054:LVV983917 MFR983054:MFR983917 MPN983054:MPN983917 MZJ983054:MZJ983917 NJF983054:NJF983917 NTB983054:NTB983917 OCX983054:OCX983917 OMT983054:OMT983917 OWP983054:OWP983917 PGL983054:PGL983917 PQH983054:PQH983917 QAD983054:QAD983917 QJZ983054:QJZ983917 QTV983054:QTV983917 RDR983054:RDR983917 RNN983054:RNN983917 RXJ983054:RXJ983917 SHF983054:SHF983917 SRB983054:SRB983917 TAX983054:TAX983917 TKT983054:TKT983917 TUP983054:TUP983917 UEL983054:UEL983917 UOH983054:UOH983917 UYD983054:UYD983917 VHZ983054:VHZ983917 VRV983054:VRV983917 WBR983054:WBR983917 WLN983054:WLN983917 E13:E45 E51:E876" xr:uid="{D3142DF1-5A4A-4662-BC42-D0D54AAAF629}">
      <formula1>$T$884:$T$893</formula1>
    </dataValidation>
    <dataValidation type="list" allowBlank="1" showInputMessage="1" showErrorMessage="1" error="Please select a suitable unit from the dropdown menu." sqref="WVL983054:WVL983917 IZ14:IZ877 SV14:SV877 ACR14:ACR877 AMN14:AMN877 AWJ14:AWJ877 BGF14:BGF877 BQB14:BQB877 BZX14:BZX877 CJT14:CJT877 CTP14:CTP877 DDL14:DDL877 DNH14:DNH877 DXD14:DXD877 EGZ14:EGZ877 EQV14:EQV877 FAR14:FAR877 FKN14:FKN877 FUJ14:FUJ877 GEF14:GEF877 GOB14:GOB877 GXX14:GXX877 HHT14:HHT877 HRP14:HRP877 IBL14:IBL877 ILH14:ILH877 IVD14:IVD877 JEZ14:JEZ877 JOV14:JOV877 JYR14:JYR877 KIN14:KIN877 KSJ14:KSJ877 LCF14:LCF877 LMB14:LMB877 LVX14:LVX877 MFT14:MFT877 MPP14:MPP877 MZL14:MZL877 NJH14:NJH877 NTD14:NTD877 OCZ14:OCZ877 OMV14:OMV877 OWR14:OWR877 PGN14:PGN877 PQJ14:PQJ877 QAF14:QAF877 QKB14:QKB877 QTX14:QTX877 RDT14:RDT877 RNP14:RNP877 RXL14:RXL877 SHH14:SHH877 SRD14:SRD877 TAZ14:TAZ877 TKV14:TKV877 TUR14:TUR877 UEN14:UEN877 UOJ14:UOJ877 UYF14:UYF877 VIB14:VIB877 VRX14:VRX877 WBT14:WBT877 WLP14:WLP877 WVL14:WVL877 G65549:G66412 IZ65550:IZ66413 SV65550:SV66413 ACR65550:ACR66413 AMN65550:AMN66413 AWJ65550:AWJ66413 BGF65550:BGF66413 BQB65550:BQB66413 BZX65550:BZX66413 CJT65550:CJT66413 CTP65550:CTP66413 DDL65550:DDL66413 DNH65550:DNH66413 DXD65550:DXD66413 EGZ65550:EGZ66413 EQV65550:EQV66413 FAR65550:FAR66413 FKN65550:FKN66413 FUJ65550:FUJ66413 GEF65550:GEF66413 GOB65550:GOB66413 GXX65550:GXX66413 HHT65550:HHT66413 HRP65550:HRP66413 IBL65550:IBL66413 ILH65550:ILH66413 IVD65550:IVD66413 JEZ65550:JEZ66413 JOV65550:JOV66413 JYR65550:JYR66413 KIN65550:KIN66413 KSJ65550:KSJ66413 LCF65550:LCF66413 LMB65550:LMB66413 LVX65550:LVX66413 MFT65550:MFT66413 MPP65550:MPP66413 MZL65550:MZL66413 NJH65550:NJH66413 NTD65550:NTD66413 OCZ65550:OCZ66413 OMV65550:OMV66413 OWR65550:OWR66413 PGN65550:PGN66413 PQJ65550:PQJ66413 QAF65550:QAF66413 QKB65550:QKB66413 QTX65550:QTX66413 RDT65550:RDT66413 RNP65550:RNP66413 RXL65550:RXL66413 SHH65550:SHH66413 SRD65550:SRD66413 TAZ65550:TAZ66413 TKV65550:TKV66413 TUR65550:TUR66413 UEN65550:UEN66413 UOJ65550:UOJ66413 UYF65550:UYF66413 VIB65550:VIB66413 VRX65550:VRX66413 WBT65550:WBT66413 WLP65550:WLP66413 WVL65550:WVL66413 G131085:G131948 IZ131086:IZ131949 SV131086:SV131949 ACR131086:ACR131949 AMN131086:AMN131949 AWJ131086:AWJ131949 BGF131086:BGF131949 BQB131086:BQB131949 BZX131086:BZX131949 CJT131086:CJT131949 CTP131086:CTP131949 DDL131086:DDL131949 DNH131086:DNH131949 DXD131086:DXD131949 EGZ131086:EGZ131949 EQV131086:EQV131949 FAR131086:FAR131949 FKN131086:FKN131949 FUJ131086:FUJ131949 GEF131086:GEF131949 GOB131086:GOB131949 GXX131086:GXX131949 HHT131086:HHT131949 HRP131086:HRP131949 IBL131086:IBL131949 ILH131086:ILH131949 IVD131086:IVD131949 JEZ131086:JEZ131949 JOV131086:JOV131949 JYR131086:JYR131949 KIN131086:KIN131949 KSJ131086:KSJ131949 LCF131086:LCF131949 LMB131086:LMB131949 LVX131086:LVX131949 MFT131086:MFT131949 MPP131086:MPP131949 MZL131086:MZL131949 NJH131086:NJH131949 NTD131086:NTD131949 OCZ131086:OCZ131949 OMV131086:OMV131949 OWR131086:OWR131949 PGN131086:PGN131949 PQJ131086:PQJ131949 QAF131086:QAF131949 QKB131086:QKB131949 QTX131086:QTX131949 RDT131086:RDT131949 RNP131086:RNP131949 RXL131086:RXL131949 SHH131086:SHH131949 SRD131086:SRD131949 TAZ131086:TAZ131949 TKV131086:TKV131949 TUR131086:TUR131949 UEN131086:UEN131949 UOJ131086:UOJ131949 UYF131086:UYF131949 VIB131086:VIB131949 VRX131086:VRX131949 WBT131086:WBT131949 WLP131086:WLP131949 WVL131086:WVL131949 G196621:G197484 IZ196622:IZ197485 SV196622:SV197485 ACR196622:ACR197485 AMN196622:AMN197485 AWJ196622:AWJ197485 BGF196622:BGF197485 BQB196622:BQB197485 BZX196622:BZX197485 CJT196622:CJT197485 CTP196622:CTP197485 DDL196622:DDL197485 DNH196622:DNH197485 DXD196622:DXD197485 EGZ196622:EGZ197485 EQV196622:EQV197485 FAR196622:FAR197485 FKN196622:FKN197485 FUJ196622:FUJ197485 GEF196622:GEF197485 GOB196622:GOB197485 GXX196622:GXX197485 HHT196622:HHT197485 HRP196622:HRP197485 IBL196622:IBL197485 ILH196622:ILH197485 IVD196622:IVD197485 JEZ196622:JEZ197485 JOV196622:JOV197485 JYR196622:JYR197485 KIN196622:KIN197485 KSJ196622:KSJ197485 LCF196622:LCF197485 LMB196622:LMB197485 LVX196622:LVX197485 MFT196622:MFT197485 MPP196622:MPP197485 MZL196622:MZL197485 NJH196622:NJH197485 NTD196622:NTD197485 OCZ196622:OCZ197485 OMV196622:OMV197485 OWR196622:OWR197485 PGN196622:PGN197485 PQJ196622:PQJ197485 QAF196622:QAF197485 QKB196622:QKB197485 QTX196622:QTX197485 RDT196622:RDT197485 RNP196622:RNP197485 RXL196622:RXL197485 SHH196622:SHH197485 SRD196622:SRD197485 TAZ196622:TAZ197485 TKV196622:TKV197485 TUR196622:TUR197485 UEN196622:UEN197485 UOJ196622:UOJ197485 UYF196622:UYF197485 VIB196622:VIB197485 VRX196622:VRX197485 WBT196622:WBT197485 WLP196622:WLP197485 WVL196622:WVL197485 G262157:G263020 IZ262158:IZ263021 SV262158:SV263021 ACR262158:ACR263021 AMN262158:AMN263021 AWJ262158:AWJ263021 BGF262158:BGF263021 BQB262158:BQB263021 BZX262158:BZX263021 CJT262158:CJT263021 CTP262158:CTP263021 DDL262158:DDL263021 DNH262158:DNH263021 DXD262158:DXD263021 EGZ262158:EGZ263021 EQV262158:EQV263021 FAR262158:FAR263021 FKN262158:FKN263021 FUJ262158:FUJ263021 GEF262158:GEF263021 GOB262158:GOB263021 GXX262158:GXX263021 HHT262158:HHT263021 HRP262158:HRP263021 IBL262158:IBL263021 ILH262158:ILH263021 IVD262158:IVD263021 JEZ262158:JEZ263021 JOV262158:JOV263021 JYR262158:JYR263021 KIN262158:KIN263021 KSJ262158:KSJ263021 LCF262158:LCF263021 LMB262158:LMB263021 LVX262158:LVX263021 MFT262158:MFT263021 MPP262158:MPP263021 MZL262158:MZL263021 NJH262158:NJH263021 NTD262158:NTD263021 OCZ262158:OCZ263021 OMV262158:OMV263021 OWR262158:OWR263021 PGN262158:PGN263021 PQJ262158:PQJ263021 QAF262158:QAF263021 QKB262158:QKB263021 QTX262158:QTX263021 RDT262158:RDT263021 RNP262158:RNP263021 RXL262158:RXL263021 SHH262158:SHH263021 SRD262158:SRD263021 TAZ262158:TAZ263021 TKV262158:TKV263021 TUR262158:TUR263021 UEN262158:UEN263021 UOJ262158:UOJ263021 UYF262158:UYF263021 VIB262158:VIB263021 VRX262158:VRX263021 WBT262158:WBT263021 WLP262158:WLP263021 WVL262158:WVL263021 G327693:G328556 IZ327694:IZ328557 SV327694:SV328557 ACR327694:ACR328557 AMN327694:AMN328557 AWJ327694:AWJ328557 BGF327694:BGF328557 BQB327694:BQB328557 BZX327694:BZX328557 CJT327694:CJT328557 CTP327694:CTP328557 DDL327694:DDL328557 DNH327694:DNH328557 DXD327694:DXD328557 EGZ327694:EGZ328557 EQV327694:EQV328557 FAR327694:FAR328557 FKN327694:FKN328557 FUJ327694:FUJ328557 GEF327694:GEF328557 GOB327694:GOB328557 GXX327694:GXX328557 HHT327694:HHT328557 HRP327694:HRP328557 IBL327694:IBL328557 ILH327694:ILH328557 IVD327694:IVD328557 JEZ327694:JEZ328557 JOV327694:JOV328557 JYR327694:JYR328557 KIN327694:KIN328557 KSJ327694:KSJ328557 LCF327694:LCF328557 LMB327694:LMB328557 LVX327694:LVX328557 MFT327694:MFT328557 MPP327694:MPP328557 MZL327694:MZL328557 NJH327694:NJH328557 NTD327694:NTD328557 OCZ327694:OCZ328557 OMV327694:OMV328557 OWR327694:OWR328557 PGN327694:PGN328557 PQJ327694:PQJ328557 QAF327694:QAF328557 QKB327694:QKB328557 QTX327694:QTX328557 RDT327694:RDT328557 RNP327694:RNP328557 RXL327694:RXL328557 SHH327694:SHH328557 SRD327694:SRD328557 TAZ327694:TAZ328557 TKV327694:TKV328557 TUR327694:TUR328557 UEN327694:UEN328557 UOJ327694:UOJ328557 UYF327694:UYF328557 VIB327694:VIB328557 VRX327694:VRX328557 WBT327694:WBT328557 WLP327694:WLP328557 WVL327694:WVL328557 G393229:G394092 IZ393230:IZ394093 SV393230:SV394093 ACR393230:ACR394093 AMN393230:AMN394093 AWJ393230:AWJ394093 BGF393230:BGF394093 BQB393230:BQB394093 BZX393230:BZX394093 CJT393230:CJT394093 CTP393230:CTP394093 DDL393230:DDL394093 DNH393230:DNH394093 DXD393230:DXD394093 EGZ393230:EGZ394093 EQV393230:EQV394093 FAR393230:FAR394093 FKN393230:FKN394093 FUJ393230:FUJ394093 GEF393230:GEF394093 GOB393230:GOB394093 GXX393230:GXX394093 HHT393230:HHT394093 HRP393230:HRP394093 IBL393230:IBL394093 ILH393230:ILH394093 IVD393230:IVD394093 JEZ393230:JEZ394093 JOV393230:JOV394093 JYR393230:JYR394093 KIN393230:KIN394093 KSJ393230:KSJ394093 LCF393230:LCF394093 LMB393230:LMB394093 LVX393230:LVX394093 MFT393230:MFT394093 MPP393230:MPP394093 MZL393230:MZL394093 NJH393230:NJH394093 NTD393230:NTD394093 OCZ393230:OCZ394093 OMV393230:OMV394093 OWR393230:OWR394093 PGN393230:PGN394093 PQJ393230:PQJ394093 QAF393230:QAF394093 QKB393230:QKB394093 QTX393230:QTX394093 RDT393230:RDT394093 RNP393230:RNP394093 RXL393230:RXL394093 SHH393230:SHH394093 SRD393230:SRD394093 TAZ393230:TAZ394093 TKV393230:TKV394093 TUR393230:TUR394093 UEN393230:UEN394093 UOJ393230:UOJ394093 UYF393230:UYF394093 VIB393230:VIB394093 VRX393230:VRX394093 WBT393230:WBT394093 WLP393230:WLP394093 WVL393230:WVL394093 G458765:G459628 IZ458766:IZ459629 SV458766:SV459629 ACR458766:ACR459629 AMN458766:AMN459629 AWJ458766:AWJ459629 BGF458766:BGF459629 BQB458766:BQB459629 BZX458766:BZX459629 CJT458766:CJT459629 CTP458766:CTP459629 DDL458766:DDL459629 DNH458766:DNH459629 DXD458766:DXD459629 EGZ458766:EGZ459629 EQV458766:EQV459629 FAR458766:FAR459629 FKN458766:FKN459629 FUJ458766:FUJ459629 GEF458766:GEF459629 GOB458766:GOB459629 GXX458766:GXX459629 HHT458766:HHT459629 HRP458766:HRP459629 IBL458766:IBL459629 ILH458766:ILH459629 IVD458766:IVD459629 JEZ458766:JEZ459629 JOV458766:JOV459629 JYR458766:JYR459629 KIN458766:KIN459629 KSJ458766:KSJ459629 LCF458766:LCF459629 LMB458766:LMB459629 LVX458766:LVX459629 MFT458766:MFT459629 MPP458766:MPP459629 MZL458766:MZL459629 NJH458766:NJH459629 NTD458766:NTD459629 OCZ458766:OCZ459629 OMV458766:OMV459629 OWR458766:OWR459629 PGN458766:PGN459629 PQJ458766:PQJ459629 QAF458766:QAF459629 QKB458766:QKB459629 QTX458766:QTX459629 RDT458766:RDT459629 RNP458766:RNP459629 RXL458766:RXL459629 SHH458766:SHH459629 SRD458766:SRD459629 TAZ458766:TAZ459629 TKV458766:TKV459629 TUR458766:TUR459629 UEN458766:UEN459629 UOJ458766:UOJ459629 UYF458766:UYF459629 VIB458766:VIB459629 VRX458766:VRX459629 WBT458766:WBT459629 WLP458766:WLP459629 WVL458766:WVL459629 G524301:G525164 IZ524302:IZ525165 SV524302:SV525165 ACR524302:ACR525165 AMN524302:AMN525165 AWJ524302:AWJ525165 BGF524302:BGF525165 BQB524302:BQB525165 BZX524302:BZX525165 CJT524302:CJT525165 CTP524302:CTP525165 DDL524302:DDL525165 DNH524302:DNH525165 DXD524302:DXD525165 EGZ524302:EGZ525165 EQV524302:EQV525165 FAR524302:FAR525165 FKN524302:FKN525165 FUJ524302:FUJ525165 GEF524302:GEF525165 GOB524302:GOB525165 GXX524302:GXX525165 HHT524302:HHT525165 HRP524302:HRP525165 IBL524302:IBL525165 ILH524302:ILH525165 IVD524302:IVD525165 JEZ524302:JEZ525165 JOV524302:JOV525165 JYR524302:JYR525165 KIN524302:KIN525165 KSJ524302:KSJ525165 LCF524302:LCF525165 LMB524302:LMB525165 LVX524302:LVX525165 MFT524302:MFT525165 MPP524302:MPP525165 MZL524302:MZL525165 NJH524302:NJH525165 NTD524302:NTD525165 OCZ524302:OCZ525165 OMV524302:OMV525165 OWR524302:OWR525165 PGN524302:PGN525165 PQJ524302:PQJ525165 QAF524302:QAF525165 QKB524302:QKB525165 QTX524302:QTX525165 RDT524302:RDT525165 RNP524302:RNP525165 RXL524302:RXL525165 SHH524302:SHH525165 SRD524302:SRD525165 TAZ524302:TAZ525165 TKV524302:TKV525165 TUR524302:TUR525165 UEN524302:UEN525165 UOJ524302:UOJ525165 UYF524302:UYF525165 VIB524302:VIB525165 VRX524302:VRX525165 WBT524302:WBT525165 WLP524302:WLP525165 WVL524302:WVL525165 G589837:G590700 IZ589838:IZ590701 SV589838:SV590701 ACR589838:ACR590701 AMN589838:AMN590701 AWJ589838:AWJ590701 BGF589838:BGF590701 BQB589838:BQB590701 BZX589838:BZX590701 CJT589838:CJT590701 CTP589838:CTP590701 DDL589838:DDL590701 DNH589838:DNH590701 DXD589838:DXD590701 EGZ589838:EGZ590701 EQV589838:EQV590701 FAR589838:FAR590701 FKN589838:FKN590701 FUJ589838:FUJ590701 GEF589838:GEF590701 GOB589838:GOB590701 GXX589838:GXX590701 HHT589838:HHT590701 HRP589838:HRP590701 IBL589838:IBL590701 ILH589838:ILH590701 IVD589838:IVD590701 JEZ589838:JEZ590701 JOV589838:JOV590701 JYR589838:JYR590701 KIN589838:KIN590701 KSJ589838:KSJ590701 LCF589838:LCF590701 LMB589838:LMB590701 LVX589838:LVX590701 MFT589838:MFT590701 MPP589838:MPP590701 MZL589838:MZL590701 NJH589838:NJH590701 NTD589838:NTD590701 OCZ589838:OCZ590701 OMV589838:OMV590701 OWR589838:OWR590701 PGN589838:PGN590701 PQJ589838:PQJ590701 QAF589838:QAF590701 QKB589838:QKB590701 QTX589838:QTX590701 RDT589838:RDT590701 RNP589838:RNP590701 RXL589838:RXL590701 SHH589838:SHH590701 SRD589838:SRD590701 TAZ589838:TAZ590701 TKV589838:TKV590701 TUR589838:TUR590701 UEN589838:UEN590701 UOJ589838:UOJ590701 UYF589838:UYF590701 VIB589838:VIB590701 VRX589838:VRX590701 WBT589838:WBT590701 WLP589838:WLP590701 WVL589838:WVL590701 G655373:G656236 IZ655374:IZ656237 SV655374:SV656237 ACR655374:ACR656237 AMN655374:AMN656237 AWJ655374:AWJ656237 BGF655374:BGF656237 BQB655374:BQB656237 BZX655374:BZX656237 CJT655374:CJT656237 CTP655374:CTP656237 DDL655374:DDL656237 DNH655374:DNH656237 DXD655374:DXD656237 EGZ655374:EGZ656237 EQV655374:EQV656237 FAR655374:FAR656237 FKN655374:FKN656237 FUJ655374:FUJ656237 GEF655374:GEF656237 GOB655374:GOB656237 GXX655374:GXX656237 HHT655374:HHT656237 HRP655374:HRP656237 IBL655374:IBL656237 ILH655374:ILH656237 IVD655374:IVD656237 JEZ655374:JEZ656237 JOV655374:JOV656237 JYR655374:JYR656237 KIN655374:KIN656237 KSJ655374:KSJ656237 LCF655374:LCF656237 LMB655374:LMB656237 LVX655374:LVX656237 MFT655374:MFT656237 MPP655374:MPP656237 MZL655374:MZL656237 NJH655374:NJH656237 NTD655374:NTD656237 OCZ655374:OCZ656237 OMV655374:OMV656237 OWR655374:OWR656237 PGN655374:PGN656237 PQJ655374:PQJ656237 QAF655374:QAF656237 QKB655374:QKB656237 QTX655374:QTX656237 RDT655374:RDT656237 RNP655374:RNP656237 RXL655374:RXL656237 SHH655374:SHH656237 SRD655374:SRD656237 TAZ655374:TAZ656237 TKV655374:TKV656237 TUR655374:TUR656237 UEN655374:UEN656237 UOJ655374:UOJ656237 UYF655374:UYF656237 VIB655374:VIB656237 VRX655374:VRX656237 WBT655374:WBT656237 WLP655374:WLP656237 WVL655374:WVL656237 G720909:G721772 IZ720910:IZ721773 SV720910:SV721773 ACR720910:ACR721773 AMN720910:AMN721773 AWJ720910:AWJ721773 BGF720910:BGF721773 BQB720910:BQB721773 BZX720910:BZX721773 CJT720910:CJT721773 CTP720910:CTP721773 DDL720910:DDL721773 DNH720910:DNH721773 DXD720910:DXD721773 EGZ720910:EGZ721773 EQV720910:EQV721773 FAR720910:FAR721773 FKN720910:FKN721773 FUJ720910:FUJ721773 GEF720910:GEF721773 GOB720910:GOB721773 GXX720910:GXX721773 HHT720910:HHT721773 HRP720910:HRP721773 IBL720910:IBL721773 ILH720910:ILH721773 IVD720910:IVD721773 JEZ720910:JEZ721773 JOV720910:JOV721773 JYR720910:JYR721773 KIN720910:KIN721773 KSJ720910:KSJ721773 LCF720910:LCF721773 LMB720910:LMB721773 LVX720910:LVX721773 MFT720910:MFT721773 MPP720910:MPP721773 MZL720910:MZL721773 NJH720910:NJH721773 NTD720910:NTD721773 OCZ720910:OCZ721773 OMV720910:OMV721773 OWR720910:OWR721773 PGN720910:PGN721773 PQJ720910:PQJ721773 QAF720910:QAF721773 QKB720910:QKB721773 QTX720910:QTX721773 RDT720910:RDT721773 RNP720910:RNP721773 RXL720910:RXL721773 SHH720910:SHH721773 SRD720910:SRD721773 TAZ720910:TAZ721773 TKV720910:TKV721773 TUR720910:TUR721773 UEN720910:UEN721773 UOJ720910:UOJ721773 UYF720910:UYF721773 VIB720910:VIB721773 VRX720910:VRX721773 WBT720910:WBT721773 WLP720910:WLP721773 WVL720910:WVL721773 G786445:G787308 IZ786446:IZ787309 SV786446:SV787309 ACR786446:ACR787309 AMN786446:AMN787309 AWJ786446:AWJ787309 BGF786446:BGF787309 BQB786446:BQB787309 BZX786446:BZX787309 CJT786446:CJT787309 CTP786446:CTP787309 DDL786446:DDL787309 DNH786446:DNH787309 DXD786446:DXD787309 EGZ786446:EGZ787309 EQV786446:EQV787309 FAR786446:FAR787309 FKN786446:FKN787309 FUJ786446:FUJ787309 GEF786446:GEF787309 GOB786446:GOB787309 GXX786446:GXX787309 HHT786446:HHT787309 HRP786446:HRP787309 IBL786446:IBL787309 ILH786446:ILH787309 IVD786446:IVD787309 JEZ786446:JEZ787309 JOV786446:JOV787309 JYR786446:JYR787309 KIN786446:KIN787309 KSJ786446:KSJ787309 LCF786446:LCF787309 LMB786446:LMB787309 LVX786446:LVX787309 MFT786446:MFT787309 MPP786446:MPP787309 MZL786446:MZL787309 NJH786446:NJH787309 NTD786446:NTD787309 OCZ786446:OCZ787309 OMV786446:OMV787309 OWR786446:OWR787309 PGN786446:PGN787309 PQJ786446:PQJ787309 QAF786446:QAF787309 QKB786446:QKB787309 QTX786446:QTX787309 RDT786446:RDT787309 RNP786446:RNP787309 RXL786446:RXL787309 SHH786446:SHH787309 SRD786446:SRD787309 TAZ786446:TAZ787309 TKV786446:TKV787309 TUR786446:TUR787309 UEN786446:UEN787309 UOJ786446:UOJ787309 UYF786446:UYF787309 VIB786446:VIB787309 VRX786446:VRX787309 WBT786446:WBT787309 WLP786446:WLP787309 WVL786446:WVL787309 G851981:G852844 IZ851982:IZ852845 SV851982:SV852845 ACR851982:ACR852845 AMN851982:AMN852845 AWJ851982:AWJ852845 BGF851982:BGF852845 BQB851982:BQB852845 BZX851982:BZX852845 CJT851982:CJT852845 CTP851982:CTP852845 DDL851982:DDL852845 DNH851982:DNH852845 DXD851982:DXD852845 EGZ851982:EGZ852845 EQV851982:EQV852845 FAR851982:FAR852845 FKN851982:FKN852845 FUJ851982:FUJ852845 GEF851982:GEF852845 GOB851982:GOB852845 GXX851982:GXX852845 HHT851982:HHT852845 HRP851982:HRP852845 IBL851982:IBL852845 ILH851982:ILH852845 IVD851982:IVD852845 JEZ851982:JEZ852845 JOV851982:JOV852845 JYR851982:JYR852845 KIN851982:KIN852845 KSJ851982:KSJ852845 LCF851982:LCF852845 LMB851982:LMB852845 LVX851982:LVX852845 MFT851982:MFT852845 MPP851982:MPP852845 MZL851982:MZL852845 NJH851982:NJH852845 NTD851982:NTD852845 OCZ851982:OCZ852845 OMV851982:OMV852845 OWR851982:OWR852845 PGN851982:PGN852845 PQJ851982:PQJ852845 QAF851982:QAF852845 QKB851982:QKB852845 QTX851982:QTX852845 RDT851982:RDT852845 RNP851982:RNP852845 RXL851982:RXL852845 SHH851982:SHH852845 SRD851982:SRD852845 TAZ851982:TAZ852845 TKV851982:TKV852845 TUR851982:TUR852845 UEN851982:UEN852845 UOJ851982:UOJ852845 UYF851982:UYF852845 VIB851982:VIB852845 VRX851982:VRX852845 WBT851982:WBT852845 WLP851982:WLP852845 WVL851982:WVL852845 G917517:G918380 IZ917518:IZ918381 SV917518:SV918381 ACR917518:ACR918381 AMN917518:AMN918381 AWJ917518:AWJ918381 BGF917518:BGF918381 BQB917518:BQB918381 BZX917518:BZX918381 CJT917518:CJT918381 CTP917518:CTP918381 DDL917518:DDL918381 DNH917518:DNH918381 DXD917518:DXD918381 EGZ917518:EGZ918381 EQV917518:EQV918381 FAR917518:FAR918381 FKN917518:FKN918381 FUJ917518:FUJ918381 GEF917518:GEF918381 GOB917518:GOB918381 GXX917518:GXX918381 HHT917518:HHT918381 HRP917518:HRP918381 IBL917518:IBL918381 ILH917518:ILH918381 IVD917518:IVD918381 JEZ917518:JEZ918381 JOV917518:JOV918381 JYR917518:JYR918381 KIN917518:KIN918381 KSJ917518:KSJ918381 LCF917518:LCF918381 LMB917518:LMB918381 LVX917518:LVX918381 MFT917518:MFT918381 MPP917518:MPP918381 MZL917518:MZL918381 NJH917518:NJH918381 NTD917518:NTD918381 OCZ917518:OCZ918381 OMV917518:OMV918381 OWR917518:OWR918381 PGN917518:PGN918381 PQJ917518:PQJ918381 QAF917518:QAF918381 QKB917518:QKB918381 QTX917518:QTX918381 RDT917518:RDT918381 RNP917518:RNP918381 RXL917518:RXL918381 SHH917518:SHH918381 SRD917518:SRD918381 TAZ917518:TAZ918381 TKV917518:TKV918381 TUR917518:TUR918381 UEN917518:UEN918381 UOJ917518:UOJ918381 UYF917518:UYF918381 VIB917518:VIB918381 VRX917518:VRX918381 WBT917518:WBT918381 WLP917518:WLP918381 WVL917518:WVL918381 G983053:G983916 IZ983054:IZ983917 SV983054:SV983917 ACR983054:ACR983917 AMN983054:AMN983917 AWJ983054:AWJ983917 BGF983054:BGF983917 BQB983054:BQB983917 BZX983054:BZX983917 CJT983054:CJT983917 CTP983054:CTP983917 DDL983054:DDL983917 DNH983054:DNH983917 DXD983054:DXD983917 EGZ983054:EGZ983917 EQV983054:EQV983917 FAR983054:FAR983917 FKN983054:FKN983917 FUJ983054:FUJ983917 GEF983054:GEF983917 GOB983054:GOB983917 GXX983054:GXX983917 HHT983054:HHT983917 HRP983054:HRP983917 IBL983054:IBL983917 ILH983054:ILH983917 IVD983054:IVD983917 JEZ983054:JEZ983917 JOV983054:JOV983917 JYR983054:JYR983917 KIN983054:KIN983917 KSJ983054:KSJ983917 LCF983054:LCF983917 LMB983054:LMB983917 LVX983054:LVX983917 MFT983054:MFT983917 MPP983054:MPP983917 MZL983054:MZL983917 NJH983054:NJH983917 NTD983054:NTD983917 OCZ983054:OCZ983917 OMV983054:OMV983917 OWR983054:OWR983917 PGN983054:PGN983917 PQJ983054:PQJ983917 QAF983054:QAF983917 QKB983054:QKB983917 QTX983054:QTX983917 RDT983054:RDT983917 RNP983054:RNP983917 RXL983054:RXL983917 SHH983054:SHH983917 SRD983054:SRD983917 TAZ983054:TAZ983917 TKV983054:TKV983917 TUR983054:TUR983917 UEN983054:UEN983917 UOJ983054:UOJ983917 UYF983054:UYF983917 VIB983054:VIB983917 VRX983054:VRX983917 WBT983054:WBT983917 WLP983054:WLP983917 G13:G45 G51:G876" xr:uid="{8524843D-9456-47A1-9005-CAF14680FEE9}">
      <formula1>$U$884:$U$893</formula1>
    </dataValidation>
    <dataValidation type="list" allowBlank="1" showInputMessage="1" showErrorMessage="1" sqref="B13:B876" xr:uid="{A591A139-D819-4567-BE81-9D5D5709A409}">
      <formula1>$Q$878:$Q$897</formula1>
    </dataValidation>
    <dataValidation type="list" allowBlank="1" showInputMessage="1" showErrorMessage="1" sqref="C410:C876 C13:C386" xr:uid="{CB9821FD-08C1-47C7-AA54-A39713B087FE}">
      <formula1>$P$878:$P$950</formula1>
    </dataValidation>
    <dataValidation type="list" allowBlank="1" showInputMessage="1" showErrorMessage="1" error="Please choose a suitable unit from the dropdown menu.  _x000a_Check the Conversion table on top of this page for conversion of common recipe units._x000a_" sqref="E46:E50" xr:uid="{60D20FB5-A8DE-4FAA-9D38-1CA034A99A46}">
      <formula1>$Q$41:$Q$50</formula1>
    </dataValidation>
    <dataValidation type="list" allowBlank="1" showInputMessage="1" showErrorMessage="1" error="Please select a suitable unit from the dropdown menu." sqref="G46:G50" xr:uid="{A2478276-EA88-4DB5-A526-539F97A5D872}">
      <formula1>$R$41:$R$50</formula1>
    </dataValidation>
    <dataValidation type="list" allowBlank="1" showInputMessage="1" showErrorMessage="1" error="Please choose a suitable unit from the dropdown menu.  _x000a_Check the Conversion table on top of this page for conversion of common recipe units._x000a_" sqref="E12 IX12:IX13 ST12:ST13 ACP12:ACP13 AML12:AML13 AWH12:AWH13 BGD12:BGD13 BPZ12:BPZ13 BZV12:BZV13 CJR12:CJR13 CTN12:CTN13 DDJ12:DDJ13 DNF12:DNF13 DXB12:DXB13 EGX12:EGX13 EQT12:EQT13 FAP12:FAP13 FKL12:FKL13 FUH12:FUH13 GED12:GED13 GNZ12:GNZ13 GXV12:GXV13 HHR12:HHR13 HRN12:HRN13 IBJ12:IBJ13 ILF12:ILF13 IVB12:IVB13 JEX12:JEX13 JOT12:JOT13 JYP12:JYP13 KIL12:KIL13 KSH12:KSH13 LCD12:LCD13 LLZ12:LLZ13 LVV12:LVV13 MFR12:MFR13 MPN12:MPN13 MZJ12:MZJ13 NJF12:NJF13 NTB12:NTB13 OCX12:OCX13 OMT12:OMT13 OWP12:OWP13 PGL12:PGL13 PQH12:PQH13 QAD12:QAD13 QJZ12:QJZ13 QTV12:QTV13 RDR12:RDR13 RNN12:RNN13 RXJ12:RXJ13 SHF12:SHF13 SRB12:SRB13 TAX12:TAX13 TKT12:TKT13 TUP12:TUP13 UEL12:UEL13 UOH12:UOH13 UYD12:UYD13 VHZ12:VHZ13 VRV12:VRV13 WBR12:WBR13 WLN12:WLN13 WVJ12:WVJ13 E65547:E65548 IX65548:IX65549 ST65548:ST65549 ACP65548:ACP65549 AML65548:AML65549 AWH65548:AWH65549 BGD65548:BGD65549 BPZ65548:BPZ65549 BZV65548:BZV65549 CJR65548:CJR65549 CTN65548:CTN65549 DDJ65548:DDJ65549 DNF65548:DNF65549 DXB65548:DXB65549 EGX65548:EGX65549 EQT65548:EQT65549 FAP65548:FAP65549 FKL65548:FKL65549 FUH65548:FUH65549 GED65548:GED65549 GNZ65548:GNZ65549 GXV65548:GXV65549 HHR65548:HHR65549 HRN65548:HRN65549 IBJ65548:IBJ65549 ILF65548:ILF65549 IVB65548:IVB65549 JEX65548:JEX65549 JOT65548:JOT65549 JYP65548:JYP65549 KIL65548:KIL65549 KSH65548:KSH65549 LCD65548:LCD65549 LLZ65548:LLZ65549 LVV65548:LVV65549 MFR65548:MFR65549 MPN65548:MPN65549 MZJ65548:MZJ65549 NJF65548:NJF65549 NTB65548:NTB65549 OCX65548:OCX65549 OMT65548:OMT65549 OWP65548:OWP65549 PGL65548:PGL65549 PQH65548:PQH65549 QAD65548:QAD65549 QJZ65548:QJZ65549 QTV65548:QTV65549 RDR65548:RDR65549 RNN65548:RNN65549 RXJ65548:RXJ65549 SHF65548:SHF65549 SRB65548:SRB65549 TAX65548:TAX65549 TKT65548:TKT65549 TUP65548:TUP65549 UEL65548:UEL65549 UOH65548:UOH65549 UYD65548:UYD65549 VHZ65548:VHZ65549 VRV65548:VRV65549 WBR65548:WBR65549 WLN65548:WLN65549 WVJ65548:WVJ65549 E131083:E131084 IX131084:IX131085 ST131084:ST131085 ACP131084:ACP131085 AML131084:AML131085 AWH131084:AWH131085 BGD131084:BGD131085 BPZ131084:BPZ131085 BZV131084:BZV131085 CJR131084:CJR131085 CTN131084:CTN131085 DDJ131084:DDJ131085 DNF131084:DNF131085 DXB131084:DXB131085 EGX131084:EGX131085 EQT131084:EQT131085 FAP131084:FAP131085 FKL131084:FKL131085 FUH131084:FUH131085 GED131084:GED131085 GNZ131084:GNZ131085 GXV131084:GXV131085 HHR131084:HHR131085 HRN131084:HRN131085 IBJ131084:IBJ131085 ILF131084:ILF131085 IVB131084:IVB131085 JEX131084:JEX131085 JOT131084:JOT131085 JYP131084:JYP131085 KIL131084:KIL131085 KSH131084:KSH131085 LCD131084:LCD131085 LLZ131084:LLZ131085 LVV131084:LVV131085 MFR131084:MFR131085 MPN131084:MPN131085 MZJ131084:MZJ131085 NJF131084:NJF131085 NTB131084:NTB131085 OCX131084:OCX131085 OMT131084:OMT131085 OWP131084:OWP131085 PGL131084:PGL131085 PQH131084:PQH131085 QAD131084:QAD131085 QJZ131084:QJZ131085 QTV131084:QTV131085 RDR131084:RDR131085 RNN131084:RNN131085 RXJ131084:RXJ131085 SHF131084:SHF131085 SRB131084:SRB131085 TAX131084:TAX131085 TKT131084:TKT131085 TUP131084:TUP131085 UEL131084:UEL131085 UOH131084:UOH131085 UYD131084:UYD131085 VHZ131084:VHZ131085 VRV131084:VRV131085 WBR131084:WBR131085 WLN131084:WLN131085 WVJ131084:WVJ131085 E196619:E196620 IX196620:IX196621 ST196620:ST196621 ACP196620:ACP196621 AML196620:AML196621 AWH196620:AWH196621 BGD196620:BGD196621 BPZ196620:BPZ196621 BZV196620:BZV196621 CJR196620:CJR196621 CTN196620:CTN196621 DDJ196620:DDJ196621 DNF196620:DNF196621 DXB196620:DXB196621 EGX196620:EGX196621 EQT196620:EQT196621 FAP196620:FAP196621 FKL196620:FKL196621 FUH196620:FUH196621 GED196620:GED196621 GNZ196620:GNZ196621 GXV196620:GXV196621 HHR196620:HHR196621 HRN196620:HRN196621 IBJ196620:IBJ196621 ILF196620:ILF196621 IVB196620:IVB196621 JEX196620:JEX196621 JOT196620:JOT196621 JYP196620:JYP196621 KIL196620:KIL196621 KSH196620:KSH196621 LCD196620:LCD196621 LLZ196620:LLZ196621 LVV196620:LVV196621 MFR196620:MFR196621 MPN196620:MPN196621 MZJ196620:MZJ196621 NJF196620:NJF196621 NTB196620:NTB196621 OCX196620:OCX196621 OMT196620:OMT196621 OWP196620:OWP196621 PGL196620:PGL196621 PQH196620:PQH196621 QAD196620:QAD196621 QJZ196620:QJZ196621 QTV196620:QTV196621 RDR196620:RDR196621 RNN196620:RNN196621 RXJ196620:RXJ196621 SHF196620:SHF196621 SRB196620:SRB196621 TAX196620:TAX196621 TKT196620:TKT196621 TUP196620:TUP196621 UEL196620:UEL196621 UOH196620:UOH196621 UYD196620:UYD196621 VHZ196620:VHZ196621 VRV196620:VRV196621 WBR196620:WBR196621 WLN196620:WLN196621 WVJ196620:WVJ196621 E262155:E262156 IX262156:IX262157 ST262156:ST262157 ACP262156:ACP262157 AML262156:AML262157 AWH262156:AWH262157 BGD262156:BGD262157 BPZ262156:BPZ262157 BZV262156:BZV262157 CJR262156:CJR262157 CTN262156:CTN262157 DDJ262156:DDJ262157 DNF262156:DNF262157 DXB262156:DXB262157 EGX262156:EGX262157 EQT262156:EQT262157 FAP262156:FAP262157 FKL262156:FKL262157 FUH262156:FUH262157 GED262156:GED262157 GNZ262156:GNZ262157 GXV262156:GXV262157 HHR262156:HHR262157 HRN262156:HRN262157 IBJ262156:IBJ262157 ILF262156:ILF262157 IVB262156:IVB262157 JEX262156:JEX262157 JOT262156:JOT262157 JYP262156:JYP262157 KIL262156:KIL262157 KSH262156:KSH262157 LCD262156:LCD262157 LLZ262156:LLZ262157 LVV262156:LVV262157 MFR262156:MFR262157 MPN262156:MPN262157 MZJ262156:MZJ262157 NJF262156:NJF262157 NTB262156:NTB262157 OCX262156:OCX262157 OMT262156:OMT262157 OWP262156:OWP262157 PGL262156:PGL262157 PQH262156:PQH262157 QAD262156:QAD262157 QJZ262156:QJZ262157 QTV262156:QTV262157 RDR262156:RDR262157 RNN262156:RNN262157 RXJ262156:RXJ262157 SHF262156:SHF262157 SRB262156:SRB262157 TAX262156:TAX262157 TKT262156:TKT262157 TUP262156:TUP262157 UEL262156:UEL262157 UOH262156:UOH262157 UYD262156:UYD262157 VHZ262156:VHZ262157 VRV262156:VRV262157 WBR262156:WBR262157 WLN262156:WLN262157 WVJ262156:WVJ262157 E327691:E327692 IX327692:IX327693 ST327692:ST327693 ACP327692:ACP327693 AML327692:AML327693 AWH327692:AWH327693 BGD327692:BGD327693 BPZ327692:BPZ327693 BZV327692:BZV327693 CJR327692:CJR327693 CTN327692:CTN327693 DDJ327692:DDJ327693 DNF327692:DNF327693 DXB327692:DXB327693 EGX327692:EGX327693 EQT327692:EQT327693 FAP327692:FAP327693 FKL327692:FKL327693 FUH327692:FUH327693 GED327692:GED327693 GNZ327692:GNZ327693 GXV327692:GXV327693 HHR327692:HHR327693 HRN327692:HRN327693 IBJ327692:IBJ327693 ILF327692:ILF327693 IVB327692:IVB327693 JEX327692:JEX327693 JOT327692:JOT327693 JYP327692:JYP327693 KIL327692:KIL327693 KSH327692:KSH327693 LCD327692:LCD327693 LLZ327692:LLZ327693 LVV327692:LVV327693 MFR327692:MFR327693 MPN327692:MPN327693 MZJ327692:MZJ327693 NJF327692:NJF327693 NTB327692:NTB327693 OCX327692:OCX327693 OMT327692:OMT327693 OWP327692:OWP327693 PGL327692:PGL327693 PQH327692:PQH327693 QAD327692:QAD327693 QJZ327692:QJZ327693 QTV327692:QTV327693 RDR327692:RDR327693 RNN327692:RNN327693 RXJ327692:RXJ327693 SHF327692:SHF327693 SRB327692:SRB327693 TAX327692:TAX327693 TKT327692:TKT327693 TUP327692:TUP327693 UEL327692:UEL327693 UOH327692:UOH327693 UYD327692:UYD327693 VHZ327692:VHZ327693 VRV327692:VRV327693 WBR327692:WBR327693 WLN327692:WLN327693 WVJ327692:WVJ327693 E393227:E393228 IX393228:IX393229 ST393228:ST393229 ACP393228:ACP393229 AML393228:AML393229 AWH393228:AWH393229 BGD393228:BGD393229 BPZ393228:BPZ393229 BZV393228:BZV393229 CJR393228:CJR393229 CTN393228:CTN393229 DDJ393228:DDJ393229 DNF393228:DNF393229 DXB393228:DXB393229 EGX393228:EGX393229 EQT393228:EQT393229 FAP393228:FAP393229 FKL393228:FKL393229 FUH393228:FUH393229 GED393228:GED393229 GNZ393228:GNZ393229 GXV393228:GXV393229 HHR393228:HHR393229 HRN393228:HRN393229 IBJ393228:IBJ393229 ILF393228:ILF393229 IVB393228:IVB393229 JEX393228:JEX393229 JOT393228:JOT393229 JYP393228:JYP393229 KIL393228:KIL393229 KSH393228:KSH393229 LCD393228:LCD393229 LLZ393228:LLZ393229 LVV393228:LVV393229 MFR393228:MFR393229 MPN393228:MPN393229 MZJ393228:MZJ393229 NJF393228:NJF393229 NTB393228:NTB393229 OCX393228:OCX393229 OMT393228:OMT393229 OWP393228:OWP393229 PGL393228:PGL393229 PQH393228:PQH393229 QAD393228:QAD393229 QJZ393228:QJZ393229 QTV393228:QTV393229 RDR393228:RDR393229 RNN393228:RNN393229 RXJ393228:RXJ393229 SHF393228:SHF393229 SRB393228:SRB393229 TAX393228:TAX393229 TKT393228:TKT393229 TUP393228:TUP393229 UEL393228:UEL393229 UOH393228:UOH393229 UYD393228:UYD393229 VHZ393228:VHZ393229 VRV393228:VRV393229 WBR393228:WBR393229 WLN393228:WLN393229 WVJ393228:WVJ393229 E458763:E458764 IX458764:IX458765 ST458764:ST458765 ACP458764:ACP458765 AML458764:AML458765 AWH458764:AWH458765 BGD458764:BGD458765 BPZ458764:BPZ458765 BZV458764:BZV458765 CJR458764:CJR458765 CTN458764:CTN458765 DDJ458764:DDJ458765 DNF458764:DNF458765 DXB458764:DXB458765 EGX458764:EGX458765 EQT458764:EQT458765 FAP458764:FAP458765 FKL458764:FKL458765 FUH458764:FUH458765 GED458764:GED458765 GNZ458764:GNZ458765 GXV458764:GXV458765 HHR458764:HHR458765 HRN458764:HRN458765 IBJ458764:IBJ458765 ILF458764:ILF458765 IVB458764:IVB458765 JEX458764:JEX458765 JOT458764:JOT458765 JYP458764:JYP458765 KIL458764:KIL458765 KSH458764:KSH458765 LCD458764:LCD458765 LLZ458764:LLZ458765 LVV458764:LVV458765 MFR458764:MFR458765 MPN458764:MPN458765 MZJ458764:MZJ458765 NJF458764:NJF458765 NTB458764:NTB458765 OCX458764:OCX458765 OMT458764:OMT458765 OWP458764:OWP458765 PGL458764:PGL458765 PQH458764:PQH458765 QAD458764:QAD458765 QJZ458764:QJZ458765 QTV458764:QTV458765 RDR458764:RDR458765 RNN458764:RNN458765 RXJ458764:RXJ458765 SHF458764:SHF458765 SRB458764:SRB458765 TAX458764:TAX458765 TKT458764:TKT458765 TUP458764:TUP458765 UEL458764:UEL458765 UOH458764:UOH458765 UYD458764:UYD458765 VHZ458764:VHZ458765 VRV458764:VRV458765 WBR458764:WBR458765 WLN458764:WLN458765 WVJ458764:WVJ458765 E524299:E524300 IX524300:IX524301 ST524300:ST524301 ACP524300:ACP524301 AML524300:AML524301 AWH524300:AWH524301 BGD524300:BGD524301 BPZ524300:BPZ524301 BZV524300:BZV524301 CJR524300:CJR524301 CTN524300:CTN524301 DDJ524300:DDJ524301 DNF524300:DNF524301 DXB524300:DXB524301 EGX524300:EGX524301 EQT524300:EQT524301 FAP524300:FAP524301 FKL524300:FKL524301 FUH524300:FUH524301 GED524300:GED524301 GNZ524300:GNZ524301 GXV524300:GXV524301 HHR524300:HHR524301 HRN524300:HRN524301 IBJ524300:IBJ524301 ILF524300:ILF524301 IVB524300:IVB524301 JEX524300:JEX524301 JOT524300:JOT524301 JYP524300:JYP524301 KIL524300:KIL524301 KSH524300:KSH524301 LCD524300:LCD524301 LLZ524300:LLZ524301 LVV524300:LVV524301 MFR524300:MFR524301 MPN524300:MPN524301 MZJ524300:MZJ524301 NJF524300:NJF524301 NTB524300:NTB524301 OCX524300:OCX524301 OMT524300:OMT524301 OWP524300:OWP524301 PGL524300:PGL524301 PQH524300:PQH524301 QAD524300:QAD524301 QJZ524300:QJZ524301 QTV524300:QTV524301 RDR524300:RDR524301 RNN524300:RNN524301 RXJ524300:RXJ524301 SHF524300:SHF524301 SRB524300:SRB524301 TAX524300:TAX524301 TKT524300:TKT524301 TUP524300:TUP524301 UEL524300:UEL524301 UOH524300:UOH524301 UYD524300:UYD524301 VHZ524300:VHZ524301 VRV524300:VRV524301 WBR524300:WBR524301 WLN524300:WLN524301 WVJ524300:WVJ524301 E589835:E589836 IX589836:IX589837 ST589836:ST589837 ACP589836:ACP589837 AML589836:AML589837 AWH589836:AWH589837 BGD589836:BGD589837 BPZ589836:BPZ589837 BZV589836:BZV589837 CJR589836:CJR589837 CTN589836:CTN589837 DDJ589836:DDJ589837 DNF589836:DNF589837 DXB589836:DXB589837 EGX589836:EGX589837 EQT589836:EQT589837 FAP589836:FAP589837 FKL589836:FKL589837 FUH589836:FUH589837 GED589836:GED589837 GNZ589836:GNZ589837 GXV589836:GXV589837 HHR589836:HHR589837 HRN589836:HRN589837 IBJ589836:IBJ589837 ILF589836:ILF589837 IVB589836:IVB589837 JEX589836:JEX589837 JOT589836:JOT589837 JYP589836:JYP589837 KIL589836:KIL589837 KSH589836:KSH589837 LCD589836:LCD589837 LLZ589836:LLZ589837 LVV589836:LVV589837 MFR589836:MFR589837 MPN589836:MPN589837 MZJ589836:MZJ589837 NJF589836:NJF589837 NTB589836:NTB589837 OCX589836:OCX589837 OMT589836:OMT589837 OWP589836:OWP589837 PGL589836:PGL589837 PQH589836:PQH589837 QAD589836:QAD589837 QJZ589836:QJZ589837 QTV589836:QTV589837 RDR589836:RDR589837 RNN589836:RNN589837 RXJ589836:RXJ589837 SHF589836:SHF589837 SRB589836:SRB589837 TAX589836:TAX589837 TKT589836:TKT589837 TUP589836:TUP589837 UEL589836:UEL589837 UOH589836:UOH589837 UYD589836:UYD589837 VHZ589836:VHZ589837 VRV589836:VRV589837 WBR589836:WBR589837 WLN589836:WLN589837 WVJ589836:WVJ589837 E655371:E655372 IX655372:IX655373 ST655372:ST655373 ACP655372:ACP655373 AML655372:AML655373 AWH655372:AWH655373 BGD655372:BGD655373 BPZ655372:BPZ655373 BZV655372:BZV655373 CJR655372:CJR655373 CTN655372:CTN655373 DDJ655372:DDJ655373 DNF655372:DNF655373 DXB655372:DXB655373 EGX655372:EGX655373 EQT655372:EQT655373 FAP655372:FAP655373 FKL655372:FKL655373 FUH655372:FUH655373 GED655372:GED655373 GNZ655372:GNZ655373 GXV655372:GXV655373 HHR655372:HHR655373 HRN655372:HRN655373 IBJ655372:IBJ655373 ILF655372:ILF655373 IVB655372:IVB655373 JEX655372:JEX655373 JOT655372:JOT655373 JYP655372:JYP655373 KIL655372:KIL655373 KSH655372:KSH655373 LCD655372:LCD655373 LLZ655372:LLZ655373 LVV655372:LVV655373 MFR655372:MFR655373 MPN655372:MPN655373 MZJ655372:MZJ655373 NJF655372:NJF655373 NTB655372:NTB655373 OCX655372:OCX655373 OMT655372:OMT655373 OWP655372:OWP655373 PGL655372:PGL655373 PQH655372:PQH655373 QAD655372:QAD655373 QJZ655372:QJZ655373 QTV655372:QTV655373 RDR655372:RDR655373 RNN655372:RNN655373 RXJ655372:RXJ655373 SHF655372:SHF655373 SRB655372:SRB655373 TAX655372:TAX655373 TKT655372:TKT655373 TUP655372:TUP655373 UEL655372:UEL655373 UOH655372:UOH655373 UYD655372:UYD655373 VHZ655372:VHZ655373 VRV655372:VRV655373 WBR655372:WBR655373 WLN655372:WLN655373 WVJ655372:WVJ655373 E720907:E720908 IX720908:IX720909 ST720908:ST720909 ACP720908:ACP720909 AML720908:AML720909 AWH720908:AWH720909 BGD720908:BGD720909 BPZ720908:BPZ720909 BZV720908:BZV720909 CJR720908:CJR720909 CTN720908:CTN720909 DDJ720908:DDJ720909 DNF720908:DNF720909 DXB720908:DXB720909 EGX720908:EGX720909 EQT720908:EQT720909 FAP720908:FAP720909 FKL720908:FKL720909 FUH720908:FUH720909 GED720908:GED720909 GNZ720908:GNZ720909 GXV720908:GXV720909 HHR720908:HHR720909 HRN720908:HRN720909 IBJ720908:IBJ720909 ILF720908:ILF720909 IVB720908:IVB720909 JEX720908:JEX720909 JOT720908:JOT720909 JYP720908:JYP720909 KIL720908:KIL720909 KSH720908:KSH720909 LCD720908:LCD720909 LLZ720908:LLZ720909 LVV720908:LVV720909 MFR720908:MFR720909 MPN720908:MPN720909 MZJ720908:MZJ720909 NJF720908:NJF720909 NTB720908:NTB720909 OCX720908:OCX720909 OMT720908:OMT720909 OWP720908:OWP720909 PGL720908:PGL720909 PQH720908:PQH720909 QAD720908:QAD720909 QJZ720908:QJZ720909 QTV720908:QTV720909 RDR720908:RDR720909 RNN720908:RNN720909 RXJ720908:RXJ720909 SHF720908:SHF720909 SRB720908:SRB720909 TAX720908:TAX720909 TKT720908:TKT720909 TUP720908:TUP720909 UEL720908:UEL720909 UOH720908:UOH720909 UYD720908:UYD720909 VHZ720908:VHZ720909 VRV720908:VRV720909 WBR720908:WBR720909 WLN720908:WLN720909 WVJ720908:WVJ720909 E786443:E786444 IX786444:IX786445 ST786444:ST786445 ACP786444:ACP786445 AML786444:AML786445 AWH786444:AWH786445 BGD786444:BGD786445 BPZ786444:BPZ786445 BZV786444:BZV786445 CJR786444:CJR786445 CTN786444:CTN786445 DDJ786444:DDJ786445 DNF786444:DNF786445 DXB786444:DXB786445 EGX786444:EGX786445 EQT786444:EQT786445 FAP786444:FAP786445 FKL786444:FKL786445 FUH786444:FUH786445 GED786444:GED786445 GNZ786444:GNZ786445 GXV786444:GXV786445 HHR786444:HHR786445 HRN786444:HRN786445 IBJ786444:IBJ786445 ILF786444:ILF786445 IVB786444:IVB786445 JEX786444:JEX786445 JOT786444:JOT786445 JYP786444:JYP786445 KIL786444:KIL786445 KSH786444:KSH786445 LCD786444:LCD786445 LLZ786444:LLZ786445 LVV786444:LVV786445 MFR786444:MFR786445 MPN786444:MPN786445 MZJ786444:MZJ786445 NJF786444:NJF786445 NTB786444:NTB786445 OCX786444:OCX786445 OMT786444:OMT786445 OWP786444:OWP786445 PGL786444:PGL786445 PQH786444:PQH786445 QAD786444:QAD786445 QJZ786444:QJZ786445 QTV786444:QTV786445 RDR786444:RDR786445 RNN786444:RNN786445 RXJ786444:RXJ786445 SHF786444:SHF786445 SRB786444:SRB786445 TAX786444:TAX786445 TKT786444:TKT786445 TUP786444:TUP786445 UEL786444:UEL786445 UOH786444:UOH786445 UYD786444:UYD786445 VHZ786444:VHZ786445 VRV786444:VRV786445 WBR786444:WBR786445 WLN786444:WLN786445 WVJ786444:WVJ786445 E851979:E851980 IX851980:IX851981 ST851980:ST851981 ACP851980:ACP851981 AML851980:AML851981 AWH851980:AWH851981 BGD851980:BGD851981 BPZ851980:BPZ851981 BZV851980:BZV851981 CJR851980:CJR851981 CTN851980:CTN851981 DDJ851980:DDJ851981 DNF851980:DNF851981 DXB851980:DXB851981 EGX851980:EGX851981 EQT851980:EQT851981 FAP851980:FAP851981 FKL851980:FKL851981 FUH851980:FUH851981 GED851980:GED851981 GNZ851980:GNZ851981 GXV851980:GXV851981 HHR851980:HHR851981 HRN851980:HRN851981 IBJ851980:IBJ851981 ILF851980:ILF851981 IVB851980:IVB851981 JEX851980:JEX851981 JOT851980:JOT851981 JYP851980:JYP851981 KIL851980:KIL851981 KSH851980:KSH851981 LCD851980:LCD851981 LLZ851980:LLZ851981 LVV851980:LVV851981 MFR851980:MFR851981 MPN851980:MPN851981 MZJ851980:MZJ851981 NJF851980:NJF851981 NTB851980:NTB851981 OCX851980:OCX851981 OMT851980:OMT851981 OWP851980:OWP851981 PGL851980:PGL851981 PQH851980:PQH851981 QAD851980:QAD851981 QJZ851980:QJZ851981 QTV851980:QTV851981 RDR851980:RDR851981 RNN851980:RNN851981 RXJ851980:RXJ851981 SHF851980:SHF851981 SRB851980:SRB851981 TAX851980:TAX851981 TKT851980:TKT851981 TUP851980:TUP851981 UEL851980:UEL851981 UOH851980:UOH851981 UYD851980:UYD851981 VHZ851980:VHZ851981 VRV851980:VRV851981 WBR851980:WBR851981 WLN851980:WLN851981 WVJ851980:WVJ851981 E917515:E917516 IX917516:IX917517 ST917516:ST917517 ACP917516:ACP917517 AML917516:AML917517 AWH917516:AWH917517 BGD917516:BGD917517 BPZ917516:BPZ917517 BZV917516:BZV917517 CJR917516:CJR917517 CTN917516:CTN917517 DDJ917516:DDJ917517 DNF917516:DNF917517 DXB917516:DXB917517 EGX917516:EGX917517 EQT917516:EQT917517 FAP917516:FAP917517 FKL917516:FKL917517 FUH917516:FUH917517 GED917516:GED917517 GNZ917516:GNZ917517 GXV917516:GXV917517 HHR917516:HHR917517 HRN917516:HRN917517 IBJ917516:IBJ917517 ILF917516:ILF917517 IVB917516:IVB917517 JEX917516:JEX917517 JOT917516:JOT917517 JYP917516:JYP917517 KIL917516:KIL917517 KSH917516:KSH917517 LCD917516:LCD917517 LLZ917516:LLZ917517 LVV917516:LVV917517 MFR917516:MFR917517 MPN917516:MPN917517 MZJ917516:MZJ917517 NJF917516:NJF917517 NTB917516:NTB917517 OCX917516:OCX917517 OMT917516:OMT917517 OWP917516:OWP917517 PGL917516:PGL917517 PQH917516:PQH917517 QAD917516:QAD917517 QJZ917516:QJZ917517 QTV917516:QTV917517 RDR917516:RDR917517 RNN917516:RNN917517 RXJ917516:RXJ917517 SHF917516:SHF917517 SRB917516:SRB917517 TAX917516:TAX917517 TKT917516:TKT917517 TUP917516:TUP917517 UEL917516:UEL917517 UOH917516:UOH917517 UYD917516:UYD917517 VHZ917516:VHZ917517 VRV917516:VRV917517 WBR917516:WBR917517 WLN917516:WLN917517 WVJ917516:WVJ917517 E983051:E983052 IX983052:IX983053 ST983052:ST983053 ACP983052:ACP983053 AML983052:AML983053 AWH983052:AWH983053 BGD983052:BGD983053 BPZ983052:BPZ983053 BZV983052:BZV983053 CJR983052:CJR983053 CTN983052:CTN983053 DDJ983052:DDJ983053 DNF983052:DNF983053 DXB983052:DXB983053 EGX983052:EGX983053 EQT983052:EQT983053 FAP983052:FAP983053 FKL983052:FKL983053 FUH983052:FUH983053 GED983052:GED983053 GNZ983052:GNZ983053 GXV983052:GXV983053 HHR983052:HHR983053 HRN983052:HRN983053 IBJ983052:IBJ983053 ILF983052:ILF983053 IVB983052:IVB983053 JEX983052:JEX983053 JOT983052:JOT983053 JYP983052:JYP983053 KIL983052:KIL983053 KSH983052:KSH983053 LCD983052:LCD983053 LLZ983052:LLZ983053 LVV983052:LVV983053 MFR983052:MFR983053 MPN983052:MPN983053 MZJ983052:MZJ983053 NJF983052:NJF983053 NTB983052:NTB983053 OCX983052:OCX983053 OMT983052:OMT983053 OWP983052:OWP983053 PGL983052:PGL983053 PQH983052:PQH983053 QAD983052:QAD983053 QJZ983052:QJZ983053 QTV983052:QTV983053 RDR983052:RDR983053 RNN983052:RNN983053 RXJ983052:RXJ983053 SHF983052:SHF983053 SRB983052:SRB983053 TAX983052:TAX983053 TKT983052:TKT983053 TUP983052:TUP983053 UEL983052:UEL983053 UOH983052:UOH983053 UYD983052:UYD983053 VHZ983052:VHZ983053 VRV983052:VRV983053 WBR983052:WBR983053 WLN983052:WLN983053 WVJ983052:WVJ983053" xr:uid="{AD0D38E1-9BCE-4C1C-84A4-ECA5E95D0DDE}">
      <formula1>$V$4:$V$14</formula1>
    </dataValidation>
    <dataValidation type="list" allowBlank="1" showInputMessage="1" showErrorMessage="1" sqref="IZ13 SV13 ACR13 AMN13 AWJ13 BGF13 BQB13 BZX13 CJT13 CTP13 DDL13 DNH13 DXD13 EGZ13 EQV13 FAR13 FKN13 FUJ13 GEF13 GOB13 GXX13 HHT13 HRP13 IBL13 ILH13 IVD13 JEZ13 JOV13 JYR13 KIN13 KSJ13 LCF13 LMB13 LVX13 MFT13 MPP13 MZL13 NJH13 NTD13 OCZ13 OMV13 OWR13 PGN13 PQJ13 QAF13 QKB13 QTX13 RDT13 RNP13 RXL13 SHH13 SRD13 TAZ13 TKV13 TUR13 UEN13 UOJ13 UYF13 VIB13 VRX13 WBT13 WLP13 WVL13 G65548 IZ65549 SV65549 ACR65549 AMN65549 AWJ65549 BGF65549 BQB65549 BZX65549 CJT65549 CTP65549 DDL65549 DNH65549 DXD65549 EGZ65549 EQV65549 FAR65549 FKN65549 FUJ65549 GEF65549 GOB65549 GXX65549 HHT65549 HRP65549 IBL65549 ILH65549 IVD65549 JEZ65549 JOV65549 JYR65549 KIN65549 KSJ65549 LCF65549 LMB65549 LVX65549 MFT65549 MPP65549 MZL65549 NJH65549 NTD65549 OCZ65549 OMV65549 OWR65549 PGN65549 PQJ65549 QAF65549 QKB65549 QTX65549 RDT65549 RNP65549 RXL65549 SHH65549 SRD65549 TAZ65549 TKV65549 TUR65549 UEN65549 UOJ65549 UYF65549 VIB65549 VRX65549 WBT65549 WLP65549 WVL65549 G131084 IZ131085 SV131085 ACR131085 AMN131085 AWJ131085 BGF131085 BQB131085 BZX131085 CJT131085 CTP131085 DDL131085 DNH131085 DXD131085 EGZ131085 EQV131085 FAR131085 FKN131085 FUJ131085 GEF131085 GOB131085 GXX131085 HHT131085 HRP131085 IBL131085 ILH131085 IVD131085 JEZ131085 JOV131085 JYR131085 KIN131085 KSJ131085 LCF131085 LMB131085 LVX131085 MFT131085 MPP131085 MZL131085 NJH131085 NTD131085 OCZ131085 OMV131085 OWR131085 PGN131085 PQJ131085 QAF131085 QKB131085 QTX131085 RDT131085 RNP131085 RXL131085 SHH131085 SRD131085 TAZ131085 TKV131085 TUR131085 UEN131085 UOJ131085 UYF131085 VIB131085 VRX131085 WBT131085 WLP131085 WVL131085 G196620 IZ196621 SV196621 ACR196621 AMN196621 AWJ196621 BGF196621 BQB196621 BZX196621 CJT196621 CTP196621 DDL196621 DNH196621 DXD196621 EGZ196621 EQV196621 FAR196621 FKN196621 FUJ196621 GEF196621 GOB196621 GXX196621 HHT196621 HRP196621 IBL196621 ILH196621 IVD196621 JEZ196621 JOV196621 JYR196621 KIN196621 KSJ196621 LCF196621 LMB196621 LVX196621 MFT196621 MPP196621 MZL196621 NJH196621 NTD196621 OCZ196621 OMV196621 OWR196621 PGN196621 PQJ196621 QAF196621 QKB196621 QTX196621 RDT196621 RNP196621 RXL196621 SHH196621 SRD196621 TAZ196621 TKV196621 TUR196621 UEN196621 UOJ196621 UYF196621 VIB196621 VRX196621 WBT196621 WLP196621 WVL196621 G262156 IZ262157 SV262157 ACR262157 AMN262157 AWJ262157 BGF262157 BQB262157 BZX262157 CJT262157 CTP262157 DDL262157 DNH262157 DXD262157 EGZ262157 EQV262157 FAR262157 FKN262157 FUJ262157 GEF262157 GOB262157 GXX262157 HHT262157 HRP262157 IBL262157 ILH262157 IVD262157 JEZ262157 JOV262157 JYR262157 KIN262157 KSJ262157 LCF262157 LMB262157 LVX262157 MFT262157 MPP262157 MZL262157 NJH262157 NTD262157 OCZ262157 OMV262157 OWR262157 PGN262157 PQJ262157 QAF262157 QKB262157 QTX262157 RDT262157 RNP262157 RXL262157 SHH262157 SRD262157 TAZ262157 TKV262157 TUR262157 UEN262157 UOJ262157 UYF262157 VIB262157 VRX262157 WBT262157 WLP262157 WVL262157 G327692 IZ327693 SV327693 ACR327693 AMN327693 AWJ327693 BGF327693 BQB327693 BZX327693 CJT327693 CTP327693 DDL327693 DNH327693 DXD327693 EGZ327693 EQV327693 FAR327693 FKN327693 FUJ327693 GEF327693 GOB327693 GXX327693 HHT327693 HRP327693 IBL327693 ILH327693 IVD327693 JEZ327693 JOV327693 JYR327693 KIN327693 KSJ327693 LCF327693 LMB327693 LVX327693 MFT327693 MPP327693 MZL327693 NJH327693 NTD327693 OCZ327693 OMV327693 OWR327693 PGN327693 PQJ327693 QAF327693 QKB327693 QTX327693 RDT327693 RNP327693 RXL327693 SHH327693 SRD327693 TAZ327693 TKV327693 TUR327693 UEN327693 UOJ327693 UYF327693 VIB327693 VRX327693 WBT327693 WLP327693 WVL327693 G393228 IZ393229 SV393229 ACR393229 AMN393229 AWJ393229 BGF393229 BQB393229 BZX393229 CJT393229 CTP393229 DDL393229 DNH393229 DXD393229 EGZ393229 EQV393229 FAR393229 FKN393229 FUJ393229 GEF393229 GOB393229 GXX393229 HHT393229 HRP393229 IBL393229 ILH393229 IVD393229 JEZ393229 JOV393229 JYR393229 KIN393229 KSJ393229 LCF393229 LMB393229 LVX393229 MFT393229 MPP393229 MZL393229 NJH393229 NTD393229 OCZ393229 OMV393229 OWR393229 PGN393229 PQJ393229 QAF393229 QKB393229 QTX393229 RDT393229 RNP393229 RXL393229 SHH393229 SRD393229 TAZ393229 TKV393229 TUR393229 UEN393229 UOJ393229 UYF393229 VIB393229 VRX393229 WBT393229 WLP393229 WVL393229 G458764 IZ458765 SV458765 ACR458765 AMN458765 AWJ458765 BGF458765 BQB458765 BZX458765 CJT458765 CTP458765 DDL458765 DNH458765 DXD458765 EGZ458765 EQV458765 FAR458765 FKN458765 FUJ458765 GEF458765 GOB458765 GXX458765 HHT458765 HRP458765 IBL458765 ILH458765 IVD458765 JEZ458765 JOV458765 JYR458765 KIN458765 KSJ458765 LCF458765 LMB458765 LVX458765 MFT458765 MPP458765 MZL458765 NJH458765 NTD458765 OCZ458765 OMV458765 OWR458765 PGN458765 PQJ458765 QAF458765 QKB458765 QTX458765 RDT458765 RNP458765 RXL458765 SHH458765 SRD458765 TAZ458765 TKV458765 TUR458765 UEN458765 UOJ458765 UYF458765 VIB458765 VRX458765 WBT458765 WLP458765 WVL458765 G524300 IZ524301 SV524301 ACR524301 AMN524301 AWJ524301 BGF524301 BQB524301 BZX524301 CJT524301 CTP524301 DDL524301 DNH524301 DXD524301 EGZ524301 EQV524301 FAR524301 FKN524301 FUJ524301 GEF524301 GOB524301 GXX524301 HHT524301 HRP524301 IBL524301 ILH524301 IVD524301 JEZ524301 JOV524301 JYR524301 KIN524301 KSJ524301 LCF524301 LMB524301 LVX524301 MFT524301 MPP524301 MZL524301 NJH524301 NTD524301 OCZ524301 OMV524301 OWR524301 PGN524301 PQJ524301 QAF524301 QKB524301 QTX524301 RDT524301 RNP524301 RXL524301 SHH524301 SRD524301 TAZ524301 TKV524301 TUR524301 UEN524301 UOJ524301 UYF524301 VIB524301 VRX524301 WBT524301 WLP524301 WVL524301 G589836 IZ589837 SV589837 ACR589837 AMN589837 AWJ589837 BGF589837 BQB589837 BZX589837 CJT589837 CTP589837 DDL589837 DNH589837 DXD589837 EGZ589837 EQV589837 FAR589837 FKN589837 FUJ589837 GEF589837 GOB589837 GXX589837 HHT589837 HRP589837 IBL589837 ILH589837 IVD589837 JEZ589837 JOV589837 JYR589837 KIN589837 KSJ589837 LCF589837 LMB589837 LVX589837 MFT589837 MPP589837 MZL589837 NJH589837 NTD589837 OCZ589837 OMV589837 OWR589837 PGN589837 PQJ589837 QAF589837 QKB589837 QTX589837 RDT589837 RNP589837 RXL589837 SHH589837 SRD589837 TAZ589837 TKV589837 TUR589837 UEN589837 UOJ589837 UYF589837 VIB589837 VRX589837 WBT589837 WLP589837 WVL589837 G655372 IZ655373 SV655373 ACR655373 AMN655373 AWJ655373 BGF655373 BQB655373 BZX655373 CJT655373 CTP655373 DDL655373 DNH655373 DXD655373 EGZ655373 EQV655373 FAR655373 FKN655373 FUJ655373 GEF655373 GOB655373 GXX655373 HHT655373 HRP655373 IBL655373 ILH655373 IVD655373 JEZ655373 JOV655373 JYR655373 KIN655373 KSJ655373 LCF655373 LMB655373 LVX655373 MFT655373 MPP655373 MZL655373 NJH655373 NTD655373 OCZ655373 OMV655373 OWR655373 PGN655373 PQJ655373 QAF655373 QKB655373 QTX655373 RDT655373 RNP655373 RXL655373 SHH655373 SRD655373 TAZ655373 TKV655373 TUR655373 UEN655373 UOJ655373 UYF655373 VIB655373 VRX655373 WBT655373 WLP655373 WVL655373 G720908 IZ720909 SV720909 ACR720909 AMN720909 AWJ720909 BGF720909 BQB720909 BZX720909 CJT720909 CTP720909 DDL720909 DNH720909 DXD720909 EGZ720909 EQV720909 FAR720909 FKN720909 FUJ720909 GEF720909 GOB720909 GXX720909 HHT720909 HRP720909 IBL720909 ILH720909 IVD720909 JEZ720909 JOV720909 JYR720909 KIN720909 KSJ720909 LCF720909 LMB720909 LVX720909 MFT720909 MPP720909 MZL720909 NJH720909 NTD720909 OCZ720909 OMV720909 OWR720909 PGN720909 PQJ720909 QAF720909 QKB720909 QTX720909 RDT720909 RNP720909 RXL720909 SHH720909 SRD720909 TAZ720909 TKV720909 TUR720909 UEN720909 UOJ720909 UYF720909 VIB720909 VRX720909 WBT720909 WLP720909 WVL720909 G786444 IZ786445 SV786445 ACR786445 AMN786445 AWJ786445 BGF786445 BQB786445 BZX786445 CJT786445 CTP786445 DDL786445 DNH786445 DXD786445 EGZ786445 EQV786445 FAR786445 FKN786445 FUJ786445 GEF786445 GOB786445 GXX786445 HHT786445 HRP786445 IBL786445 ILH786445 IVD786445 JEZ786445 JOV786445 JYR786445 KIN786445 KSJ786445 LCF786445 LMB786445 LVX786445 MFT786445 MPP786445 MZL786445 NJH786445 NTD786445 OCZ786445 OMV786445 OWR786445 PGN786445 PQJ786445 QAF786445 QKB786445 QTX786445 RDT786445 RNP786445 RXL786445 SHH786445 SRD786445 TAZ786445 TKV786445 TUR786445 UEN786445 UOJ786445 UYF786445 VIB786445 VRX786445 WBT786445 WLP786445 WVL786445 G851980 IZ851981 SV851981 ACR851981 AMN851981 AWJ851981 BGF851981 BQB851981 BZX851981 CJT851981 CTP851981 DDL851981 DNH851981 DXD851981 EGZ851981 EQV851981 FAR851981 FKN851981 FUJ851981 GEF851981 GOB851981 GXX851981 HHT851981 HRP851981 IBL851981 ILH851981 IVD851981 JEZ851981 JOV851981 JYR851981 KIN851981 KSJ851981 LCF851981 LMB851981 LVX851981 MFT851981 MPP851981 MZL851981 NJH851981 NTD851981 OCZ851981 OMV851981 OWR851981 PGN851981 PQJ851981 QAF851981 QKB851981 QTX851981 RDT851981 RNP851981 RXL851981 SHH851981 SRD851981 TAZ851981 TKV851981 TUR851981 UEN851981 UOJ851981 UYF851981 VIB851981 VRX851981 WBT851981 WLP851981 WVL851981 G917516 IZ917517 SV917517 ACR917517 AMN917517 AWJ917517 BGF917517 BQB917517 BZX917517 CJT917517 CTP917517 DDL917517 DNH917517 DXD917517 EGZ917517 EQV917517 FAR917517 FKN917517 FUJ917517 GEF917517 GOB917517 GXX917517 HHT917517 HRP917517 IBL917517 ILH917517 IVD917517 JEZ917517 JOV917517 JYR917517 KIN917517 KSJ917517 LCF917517 LMB917517 LVX917517 MFT917517 MPP917517 MZL917517 NJH917517 NTD917517 OCZ917517 OMV917517 OWR917517 PGN917517 PQJ917517 QAF917517 QKB917517 QTX917517 RDT917517 RNP917517 RXL917517 SHH917517 SRD917517 TAZ917517 TKV917517 TUR917517 UEN917517 UOJ917517 UYF917517 VIB917517 VRX917517 WBT917517 WLP917517 WVL917517 G983052 IZ983053 SV983053 ACR983053 AMN983053 AWJ983053 BGF983053 BQB983053 BZX983053 CJT983053 CTP983053 DDL983053 DNH983053 DXD983053 EGZ983053 EQV983053 FAR983053 FKN983053 FUJ983053 GEF983053 GOB983053 GXX983053 HHT983053 HRP983053 IBL983053 ILH983053 IVD983053 JEZ983053 JOV983053 JYR983053 KIN983053 KSJ983053 LCF983053 LMB983053 LVX983053 MFT983053 MPP983053 MZL983053 NJH983053 NTD983053 OCZ983053 OMV983053 OWR983053 PGN983053 PQJ983053 QAF983053 QKB983053 QTX983053 RDT983053 RNP983053 RXL983053 SHH983053 SRD983053 TAZ983053 TKV983053 TUR983053 UEN983053 UOJ983053 UYF983053 VIB983053 VRX983053 WBT983053 WLP983053 WVL983053" xr:uid="{00B3255E-7423-4E52-87D1-FB0DC791A281}">
      <formula1>$W$7:$W$14</formula1>
    </dataValidation>
    <dataValidation type="list" errorStyle="warning" showInputMessage="1" showErrorMessage="1" errorTitle="Recipe Unit" error="Unit must be filled in for each ingredient" sqref="O983039 JH1 WVT983041 WLX983041 WCB983041 VSF983041 VIJ983041 UYN983041 UOR983041 UEV983041 TUZ983041 TLD983041 TBH983041 SRL983041 SHP983041 RXT983041 RNX983041 REB983041 QUF983041 QKJ983041 QAN983041 PQR983041 PGV983041 OWZ983041 OND983041 ODH983041 NTL983041 NJP983041 MZT983041 MPX983041 MGB983041 LWF983041 LMJ983041 LCN983041 KSR983041 KIV983041 JYZ983041 JPD983041 JFH983041 IVL983041 ILP983041 IBT983041 HRX983041 HIB983041 GYF983041 GOJ983041 GEN983041 FUR983041 FKV983041 FAZ983041 ERD983041 EHH983041 DXL983041 DNP983041 DDT983041 CTX983041 CKB983041 CAF983041 BQJ983041 BGN983041 AWR983041 AMV983041 ACZ983041 TD983041 JH983041 WVT917505 WLX917505 WCB917505 VSF917505 VIJ917505 UYN917505 UOR917505 UEV917505 TUZ917505 TLD917505 TBH917505 SRL917505 SHP917505 RXT917505 RNX917505 REB917505 QUF917505 QKJ917505 QAN917505 PQR917505 PGV917505 OWZ917505 OND917505 ODH917505 NTL917505 NJP917505 MZT917505 MPX917505 MGB917505 LWF917505 LMJ917505 LCN917505 KSR917505 KIV917505 JYZ917505 JPD917505 JFH917505 IVL917505 ILP917505 IBT917505 HRX917505 HIB917505 GYF917505 GOJ917505 GEN917505 FUR917505 FKV917505 FAZ917505 ERD917505 EHH917505 DXL917505 DNP917505 DDT917505 CTX917505 CKB917505 CAF917505 BQJ917505 BGN917505 AWR917505 AMV917505 ACZ917505 TD917505 JH917505 O917503 WVT851969 WLX851969 WCB851969 VSF851969 VIJ851969 UYN851969 UOR851969 UEV851969 TUZ851969 TLD851969 TBH851969 SRL851969 SHP851969 RXT851969 RNX851969 REB851969 QUF851969 QKJ851969 QAN851969 PQR851969 PGV851969 OWZ851969 OND851969 ODH851969 NTL851969 NJP851969 MZT851969 MPX851969 MGB851969 LWF851969 LMJ851969 LCN851969 KSR851969 KIV851969 JYZ851969 JPD851969 JFH851969 IVL851969 ILP851969 IBT851969 HRX851969 HIB851969 GYF851969 GOJ851969 GEN851969 FUR851969 FKV851969 FAZ851969 ERD851969 EHH851969 DXL851969 DNP851969 DDT851969 CTX851969 CKB851969 CAF851969 BQJ851969 BGN851969 AWR851969 AMV851969 ACZ851969 TD851969 JH851969 O851967 WVT786433 WLX786433 WCB786433 VSF786433 VIJ786433 UYN786433 UOR786433 UEV786433 TUZ786433 TLD786433 TBH786433 SRL786433 SHP786433 RXT786433 RNX786433 REB786433 QUF786433 QKJ786433 QAN786433 PQR786433 PGV786433 OWZ786433 OND786433 ODH786433 NTL786433 NJP786433 MZT786433 MPX786433 MGB786433 LWF786433 LMJ786433 LCN786433 KSR786433 KIV786433 JYZ786433 JPD786433 JFH786433 IVL786433 ILP786433 IBT786433 HRX786433 HIB786433 GYF786433 GOJ786433 GEN786433 FUR786433 FKV786433 FAZ786433 ERD786433 EHH786433 DXL786433 DNP786433 DDT786433 CTX786433 CKB786433 CAF786433 BQJ786433 BGN786433 AWR786433 AMV786433 ACZ786433 TD786433 JH786433 O786431 WVT720897 WLX720897 WCB720897 VSF720897 VIJ720897 UYN720897 UOR720897 UEV720897 TUZ720897 TLD720897 TBH720897 SRL720897 SHP720897 RXT720897 RNX720897 REB720897 QUF720897 QKJ720897 QAN720897 PQR720897 PGV720897 OWZ720897 OND720897 ODH720897 NTL720897 NJP720897 MZT720897 MPX720897 MGB720897 LWF720897 LMJ720897 LCN720897 KSR720897 KIV720897 JYZ720897 JPD720897 JFH720897 IVL720897 ILP720897 IBT720897 HRX720897 HIB720897 GYF720897 GOJ720897 GEN720897 FUR720897 FKV720897 FAZ720897 ERD720897 EHH720897 DXL720897 DNP720897 DDT720897 CTX720897 CKB720897 CAF720897 BQJ720897 BGN720897 AWR720897 AMV720897 ACZ720897 TD720897 JH720897 O720895 WVT655361 WLX655361 WCB655361 VSF655361 VIJ655361 UYN655361 UOR655361 UEV655361 TUZ655361 TLD655361 TBH655361 SRL655361 SHP655361 RXT655361 RNX655361 REB655361 QUF655361 QKJ655361 QAN655361 PQR655361 PGV655361 OWZ655361 OND655361 ODH655361 NTL655361 NJP655361 MZT655361 MPX655361 MGB655361 LWF655361 LMJ655361 LCN655361 KSR655361 KIV655361 JYZ655361 JPD655361 JFH655361 IVL655361 ILP655361 IBT655361 HRX655361 HIB655361 GYF655361 GOJ655361 GEN655361 FUR655361 FKV655361 FAZ655361 ERD655361 EHH655361 DXL655361 DNP655361 DDT655361 CTX655361 CKB655361 CAF655361 BQJ655361 BGN655361 AWR655361 AMV655361 ACZ655361 TD655361 JH655361 O655359 WVT589825 WLX589825 WCB589825 VSF589825 VIJ589825 UYN589825 UOR589825 UEV589825 TUZ589825 TLD589825 TBH589825 SRL589825 SHP589825 RXT589825 RNX589825 REB589825 QUF589825 QKJ589825 QAN589825 PQR589825 PGV589825 OWZ589825 OND589825 ODH589825 NTL589825 NJP589825 MZT589825 MPX589825 MGB589825 LWF589825 LMJ589825 LCN589825 KSR589825 KIV589825 JYZ589825 JPD589825 JFH589825 IVL589825 ILP589825 IBT589825 HRX589825 HIB589825 GYF589825 GOJ589825 GEN589825 FUR589825 FKV589825 FAZ589825 ERD589825 EHH589825 DXL589825 DNP589825 DDT589825 CTX589825 CKB589825 CAF589825 BQJ589825 BGN589825 AWR589825 AMV589825 ACZ589825 TD589825 JH589825 O589823 WVT524289 WLX524289 WCB524289 VSF524289 VIJ524289 UYN524289 UOR524289 UEV524289 TUZ524289 TLD524289 TBH524289 SRL524289 SHP524289 RXT524289 RNX524289 REB524289 QUF524289 QKJ524289 QAN524289 PQR524289 PGV524289 OWZ524289 OND524289 ODH524289 NTL524289 NJP524289 MZT524289 MPX524289 MGB524289 LWF524289 LMJ524289 LCN524289 KSR524289 KIV524289 JYZ524289 JPD524289 JFH524289 IVL524289 ILP524289 IBT524289 HRX524289 HIB524289 GYF524289 GOJ524289 GEN524289 FUR524289 FKV524289 FAZ524289 ERD524289 EHH524289 DXL524289 DNP524289 DDT524289 CTX524289 CKB524289 CAF524289 BQJ524289 BGN524289 AWR524289 AMV524289 ACZ524289 TD524289 JH524289 O524287 WVT458753 WLX458753 WCB458753 VSF458753 VIJ458753 UYN458753 UOR458753 UEV458753 TUZ458753 TLD458753 TBH458753 SRL458753 SHP458753 RXT458753 RNX458753 REB458753 QUF458753 QKJ458753 QAN458753 PQR458753 PGV458753 OWZ458753 OND458753 ODH458753 NTL458753 NJP458753 MZT458753 MPX458753 MGB458753 LWF458753 LMJ458753 LCN458753 KSR458753 KIV458753 JYZ458753 JPD458753 JFH458753 IVL458753 ILP458753 IBT458753 HRX458753 HIB458753 GYF458753 GOJ458753 GEN458753 FUR458753 FKV458753 FAZ458753 ERD458753 EHH458753 DXL458753 DNP458753 DDT458753 CTX458753 CKB458753 CAF458753 BQJ458753 BGN458753 AWR458753 AMV458753 ACZ458753 TD458753 JH458753 O458751 WVT393217 WLX393217 WCB393217 VSF393217 VIJ393217 UYN393217 UOR393217 UEV393217 TUZ393217 TLD393217 TBH393217 SRL393217 SHP393217 RXT393217 RNX393217 REB393217 QUF393217 QKJ393217 QAN393217 PQR393217 PGV393217 OWZ393217 OND393217 ODH393217 NTL393217 NJP393217 MZT393217 MPX393217 MGB393217 LWF393217 LMJ393217 LCN393217 KSR393217 KIV393217 JYZ393217 JPD393217 JFH393217 IVL393217 ILP393217 IBT393217 HRX393217 HIB393217 GYF393217 GOJ393217 GEN393217 FUR393217 FKV393217 FAZ393217 ERD393217 EHH393217 DXL393217 DNP393217 DDT393217 CTX393217 CKB393217 CAF393217 BQJ393217 BGN393217 AWR393217 AMV393217 ACZ393217 TD393217 JH393217 O393215 WVT327681 WLX327681 WCB327681 VSF327681 VIJ327681 UYN327681 UOR327681 UEV327681 TUZ327681 TLD327681 TBH327681 SRL327681 SHP327681 RXT327681 RNX327681 REB327681 QUF327681 QKJ327681 QAN327681 PQR327681 PGV327681 OWZ327681 OND327681 ODH327681 NTL327681 NJP327681 MZT327681 MPX327681 MGB327681 LWF327681 LMJ327681 LCN327681 KSR327681 KIV327681 JYZ327681 JPD327681 JFH327681 IVL327681 ILP327681 IBT327681 HRX327681 HIB327681 GYF327681 GOJ327681 GEN327681 FUR327681 FKV327681 FAZ327681 ERD327681 EHH327681 DXL327681 DNP327681 DDT327681 CTX327681 CKB327681 CAF327681 BQJ327681 BGN327681 AWR327681 AMV327681 ACZ327681 TD327681 JH327681 O327679 WVT262145 WLX262145 WCB262145 VSF262145 VIJ262145 UYN262145 UOR262145 UEV262145 TUZ262145 TLD262145 TBH262145 SRL262145 SHP262145 RXT262145 RNX262145 REB262145 QUF262145 QKJ262145 QAN262145 PQR262145 PGV262145 OWZ262145 OND262145 ODH262145 NTL262145 NJP262145 MZT262145 MPX262145 MGB262145 LWF262145 LMJ262145 LCN262145 KSR262145 KIV262145 JYZ262145 JPD262145 JFH262145 IVL262145 ILP262145 IBT262145 HRX262145 HIB262145 GYF262145 GOJ262145 GEN262145 FUR262145 FKV262145 FAZ262145 ERD262145 EHH262145 DXL262145 DNP262145 DDT262145 CTX262145 CKB262145 CAF262145 BQJ262145 BGN262145 AWR262145 AMV262145 ACZ262145 TD262145 JH262145 O262143 WVT196609 WLX196609 WCB196609 VSF196609 VIJ196609 UYN196609 UOR196609 UEV196609 TUZ196609 TLD196609 TBH196609 SRL196609 SHP196609 RXT196609 RNX196609 REB196609 QUF196609 QKJ196609 QAN196609 PQR196609 PGV196609 OWZ196609 OND196609 ODH196609 NTL196609 NJP196609 MZT196609 MPX196609 MGB196609 LWF196609 LMJ196609 LCN196609 KSR196609 KIV196609 JYZ196609 JPD196609 JFH196609 IVL196609 ILP196609 IBT196609 HRX196609 HIB196609 GYF196609 GOJ196609 GEN196609 FUR196609 FKV196609 FAZ196609 ERD196609 EHH196609 DXL196609 DNP196609 DDT196609 CTX196609 CKB196609 CAF196609 BQJ196609 BGN196609 AWR196609 AMV196609 ACZ196609 TD196609 JH196609 O196607 WVT131073 WLX131073 WCB131073 VSF131073 VIJ131073 UYN131073 UOR131073 UEV131073 TUZ131073 TLD131073 TBH131073 SRL131073 SHP131073 RXT131073 RNX131073 REB131073 QUF131073 QKJ131073 QAN131073 PQR131073 PGV131073 OWZ131073 OND131073 ODH131073 NTL131073 NJP131073 MZT131073 MPX131073 MGB131073 LWF131073 LMJ131073 LCN131073 KSR131073 KIV131073 JYZ131073 JPD131073 JFH131073 IVL131073 ILP131073 IBT131073 HRX131073 HIB131073 GYF131073 GOJ131073 GEN131073 FUR131073 FKV131073 FAZ131073 ERD131073 EHH131073 DXL131073 DNP131073 DDT131073 CTX131073 CKB131073 CAF131073 BQJ131073 BGN131073 AWR131073 AMV131073 ACZ131073 TD131073 JH131073 O131071 WVT65537 WLX65537 WCB65537 VSF65537 VIJ65537 UYN65537 UOR65537 UEV65537 TUZ65537 TLD65537 TBH65537 SRL65537 SHP65537 RXT65537 RNX65537 REB65537 QUF65537 QKJ65537 QAN65537 PQR65537 PGV65537 OWZ65537 OND65537 ODH65537 NTL65537 NJP65537 MZT65537 MPX65537 MGB65537 LWF65537 LMJ65537 LCN65537 KSR65537 KIV65537 JYZ65537 JPD65537 JFH65537 IVL65537 ILP65537 IBT65537 HRX65537 HIB65537 GYF65537 GOJ65537 GEN65537 FUR65537 FKV65537 FAZ65537 ERD65537 EHH65537 DXL65537 DNP65537 DDT65537 CTX65537 CKB65537 CAF65537 BQJ65537 BGN65537 AWR65537 AMV65537 ACZ65537 TD65537 JH65537 O65535 WVT1 WLX1 WCB1 VSF1 VIJ1 UYN1 UOR1 UEV1 TUZ1 TLD1 TBH1 SRL1 SHP1 RXT1 RNX1 REB1 QUF1 QKJ1 QAN1 PQR1 PGV1 OWZ1 OND1 ODH1 NTL1 NJP1 MZT1 MPX1 MGB1 LWF1 LMJ1 LCN1 KSR1 KIV1 JYZ1 JPD1 JFH1 IVL1 ILP1 IBT1 HRX1 HIB1 GYF1 GOJ1 GEN1 FUR1 FKV1 FAZ1 ERD1 EHH1 DXL1 DNP1 DDT1 CTX1 CKB1 CAF1 BQJ1 BGN1 AWR1 AMV1 ACZ1 TD1" xr:uid="{599A6BAF-DF97-406E-BBD6-F4CE5B40620E}">
      <formula1>$Q$7:$Q$43</formula1>
    </dataValidation>
  </dataValidations>
  <hyperlinks>
    <hyperlink ref="B5" location="The_above_Table_has_been_separated_into_a_number_of_columns" display="Click here to see what the columns mean or select the cells with the red triangle on the table" xr:uid="{01789DBA-6F06-4EB8-98A9-23432D132573}"/>
    <hyperlink ref="B8:H8" location="Hiding_Ingredients_that_you_do_not_use" display="Click here for help in displaying or hiding these rows." xr:uid="{FC1F4BD3-41A9-405E-997A-509B1C41B5E7}"/>
  </hyperlinks>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5D2154D1-6C9D-4EAE-9164-F42832CB71B6}">
          <x14:formula1>
            <xm:f>IngrTypes</xm:f>
          </x14:formula1>
          <xm:sqref>RNL983767:RNL983816 IV659:IV683 SR659:SR683 ACN659:ACN683 AMJ659:AMJ683 AWF659:AWF683 BGB659:BGB683 BPX659:BPX683 BZT659:BZT683 CJP659:CJP683 CTL659:CTL683 DDH659:DDH683 DND659:DND683 DWZ659:DWZ683 EGV659:EGV683 EQR659:EQR683 FAN659:FAN683 FKJ659:FKJ683 FUF659:FUF683 GEB659:GEB683 GNX659:GNX683 GXT659:GXT683 HHP659:HHP683 HRL659:HRL683 IBH659:IBH683 ILD659:ILD683 IUZ659:IUZ683 JEV659:JEV683 JOR659:JOR683 JYN659:JYN683 KIJ659:KIJ683 KSF659:KSF683 LCB659:LCB683 LLX659:LLX683 LVT659:LVT683 MFP659:MFP683 MPL659:MPL683 MZH659:MZH683 NJD659:NJD683 NSZ659:NSZ683 OCV659:OCV683 OMR659:OMR683 OWN659:OWN683 PGJ659:PGJ683 PQF659:PQF683 QAB659:QAB683 QJX659:QJX683 QTT659:QTT683 RDP659:RDP683 RNL659:RNL683 RXH659:RXH683 SHD659:SHD683 SQZ659:SQZ683 TAV659:TAV683 TKR659:TKR683 TUN659:TUN683 UEJ659:UEJ683 UOF659:UOF683 UYB659:UYB683 VHX659:VHX683 VRT659:VRT683 WBP659:WBP683 WLL659:WLL683 WVH659:WVH683 C66194:C66218 IV66195:IV66219 SR66195:SR66219 ACN66195:ACN66219 AMJ66195:AMJ66219 AWF66195:AWF66219 BGB66195:BGB66219 BPX66195:BPX66219 BZT66195:BZT66219 CJP66195:CJP66219 CTL66195:CTL66219 DDH66195:DDH66219 DND66195:DND66219 DWZ66195:DWZ66219 EGV66195:EGV66219 EQR66195:EQR66219 FAN66195:FAN66219 FKJ66195:FKJ66219 FUF66195:FUF66219 GEB66195:GEB66219 GNX66195:GNX66219 GXT66195:GXT66219 HHP66195:HHP66219 HRL66195:HRL66219 IBH66195:IBH66219 ILD66195:ILD66219 IUZ66195:IUZ66219 JEV66195:JEV66219 JOR66195:JOR66219 JYN66195:JYN66219 KIJ66195:KIJ66219 KSF66195:KSF66219 LCB66195:LCB66219 LLX66195:LLX66219 LVT66195:LVT66219 MFP66195:MFP66219 MPL66195:MPL66219 MZH66195:MZH66219 NJD66195:NJD66219 NSZ66195:NSZ66219 OCV66195:OCV66219 OMR66195:OMR66219 OWN66195:OWN66219 PGJ66195:PGJ66219 PQF66195:PQF66219 QAB66195:QAB66219 QJX66195:QJX66219 QTT66195:QTT66219 RDP66195:RDP66219 RNL66195:RNL66219 RXH66195:RXH66219 SHD66195:SHD66219 SQZ66195:SQZ66219 TAV66195:TAV66219 TKR66195:TKR66219 TUN66195:TUN66219 UEJ66195:UEJ66219 UOF66195:UOF66219 UYB66195:UYB66219 VHX66195:VHX66219 VRT66195:VRT66219 WBP66195:WBP66219 WLL66195:WLL66219 WVH66195:WVH66219 C131730:C131754 IV131731:IV131755 SR131731:SR131755 ACN131731:ACN131755 AMJ131731:AMJ131755 AWF131731:AWF131755 BGB131731:BGB131755 BPX131731:BPX131755 BZT131731:BZT131755 CJP131731:CJP131755 CTL131731:CTL131755 DDH131731:DDH131755 DND131731:DND131755 DWZ131731:DWZ131755 EGV131731:EGV131755 EQR131731:EQR131755 FAN131731:FAN131755 FKJ131731:FKJ131755 FUF131731:FUF131755 GEB131731:GEB131755 GNX131731:GNX131755 GXT131731:GXT131755 HHP131731:HHP131755 HRL131731:HRL131755 IBH131731:IBH131755 ILD131731:ILD131755 IUZ131731:IUZ131755 JEV131731:JEV131755 JOR131731:JOR131755 JYN131731:JYN131755 KIJ131731:KIJ131755 KSF131731:KSF131755 LCB131731:LCB131755 LLX131731:LLX131755 LVT131731:LVT131755 MFP131731:MFP131755 MPL131731:MPL131755 MZH131731:MZH131755 NJD131731:NJD131755 NSZ131731:NSZ131755 OCV131731:OCV131755 OMR131731:OMR131755 OWN131731:OWN131755 PGJ131731:PGJ131755 PQF131731:PQF131755 QAB131731:QAB131755 QJX131731:QJX131755 QTT131731:QTT131755 RDP131731:RDP131755 RNL131731:RNL131755 RXH131731:RXH131755 SHD131731:SHD131755 SQZ131731:SQZ131755 TAV131731:TAV131755 TKR131731:TKR131755 TUN131731:TUN131755 UEJ131731:UEJ131755 UOF131731:UOF131755 UYB131731:UYB131755 VHX131731:VHX131755 VRT131731:VRT131755 WBP131731:WBP131755 WLL131731:WLL131755 WVH131731:WVH131755 C197266:C197290 IV197267:IV197291 SR197267:SR197291 ACN197267:ACN197291 AMJ197267:AMJ197291 AWF197267:AWF197291 BGB197267:BGB197291 BPX197267:BPX197291 BZT197267:BZT197291 CJP197267:CJP197291 CTL197267:CTL197291 DDH197267:DDH197291 DND197267:DND197291 DWZ197267:DWZ197291 EGV197267:EGV197291 EQR197267:EQR197291 FAN197267:FAN197291 FKJ197267:FKJ197291 FUF197267:FUF197291 GEB197267:GEB197291 GNX197267:GNX197291 GXT197267:GXT197291 HHP197267:HHP197291 HRL197267:HRL197291 IBH197267:IBH197291 ILD197267:ILD197291 IUZ197267:IUZ197291 JEV197267:JEV197291 JOR197267:JOR197291 JYN197267:JYN197291 KIJ197267:KIJ197291 KSF197267:KSF197291 LCB197267:LCB197291 LLX197267:LLX197291 LVT197267:LVT197291 MFP197267:MFP197291 MPL197267:MPL197291 MZH197267:MZH197291 NJD197267:NJD197291 NSZ197267:NSZ197291 OCV197267:OCV197291 OMR197267:OMR197291 OWN197267:OWN197291 PGJ197267:PGJ197291 PQF197267:PQF197291 QAB197267:QAB197291 QJX197267:QJX197291 QTT197267:QTT197291 RDP197267:RDP197291 RNL197267:RNL197291 RXH197267:RXH197291 SHD197267:SHD197291 SQZ197267:SQZ197291 TAV197267:TAV197291 TKR197267:TKR197291 TUN197267:TUN197291 UEJ197267:UEJ197291 UOF197267:UOF197291 UYB197267:UYB197291 VHX197267:VHX197291 VRT197267:VRT197291 WBP197267:WBP197291 WLL197267:WLL197291 WVH197267:WVH197291 C262802:C262826 IV262803:IV262827 SR262803:SR262827 ACN262803:ACN262827 AMJ262803:AMJ262827 AWF262803:AWF262827 BGB262803:BGB262827 BPX262803:BPX262827 BZT262803:BZT262827 CJP262803:CJP262827 CTL262803:CTL262827 DDH262803:DDH262827 DND262803:DND262827 DWZ262803:DWZ262827 EGV262803:EGV262827 EQR262803:EQR262827 FAN262803:FAN262827 FKJ262803:FKJ262827 FUF262803:FUF262827 GEB262803:GEB262827 GNX262803:GNX262827 GXT262803:GXT262827 HHP262803:HHP262827 HRL262803:HRL262827 IBH262803:IBH262827 ILD262803:ILD262827 IUZ262803:IUZ262827 JEV262803:JEV262827 JOR262803:JOR262827 JYN262803:JYN262827 KIJ262803:KIJ262827 KSF262803:KSF262827 LCB262803:LCB262827 LLX262803:LLX262827 LVT262803:LVT262827 MFP262803:MFP262827 MPL262803:MPL262827 MZH262803:MZH262827 NJD262803:NJD262827 NSZ262803:NSZ262827 OCV262803:OCV262827 OMR262803:OMR262827 OWN262803:OWN262827 PGJ262803:PGJ262827 PQF262803:PQF262827 QAB262803:QAB262827 QJX262803:QJX262827 QTT262803:QTT262827 RDP262803:RDP262827 RNL262803:RNL262827 RXH262803:RXH262827 SHD262803:SHD262827 SQZ262803:SQZ262827 TAV262803:TAV262827 TKR262803:TKR262827 TUN262803:TUN262827 UEJ262803:UEJ262827 UOF262803:UOF262827 UYB262803:UYB262827 VHX262803:VHX262827 VRT262803:VRT262827 WBP262803:WBP262827 WLL262803:WLL262827 WVH262803:WVH262827 C328338:C328362 IV328339:IV328363 SR328339:SR328363 ACN328339:ACN328363 AMJ328339:AMJ328363 AWF328339:AWF328363 BGB328339:BGB328363 BPX328339:BPX328363 BZT328339:BZT328363 CJP328339:CJP328363 CTL328339:CTL328363 DDH328339:DDH328363 DND328339:DND328363 DWZ328339:DWZ328363 EGV328339:EGV328363 EQR328339:EQR328363 FAN328339:FAN328363 FKJ328339:FKJ328363 FUF328339:FUF328363 GEB328339:GEB328363 GNX328339:GNX328363 GXT328339:GXT328363 HHP328339:HHP328363 HRL328339:HRL328363 IBH328339:IBH328363 ILD328339:ILD328363 IUZ328339:IUZ328363 JEV328339:JEV328363 JOR328339:JOR328363 JYN328339:JYN328363 KIJ328339:KIJ328363 KSF328339:KSF328363 LCB328339:LCB328363 LLX328339:LLX328363 LVT328339:LVT328363 MFP328339:MFP328363 MPL328339:MPL328363 MZH328339:MZH328363 NJD328339:NJD328363 NSZ328339:NSZ328363 OCV328339:OCV328363 OMR328339:OMR328363 OWN328339:OWN328363 PGJ328339:PGJ328363 PQF328339:PQF328363 QAB328339:QAB328363 QJX328339:QJX328363 QTT328339:QTT328363 RDP328339:RDP328363 RNL328339:RNL328363 RXH328339:RXH328363 SHD328339:SHD328363 SQZ328339:SQZ328363 TAV328339:TAV328363 TKR328339:TKR328363 TUN328339:TUN328363 UEJ328339:UEJ328363 UOF328339:UOF328363 UYB328339:UYB328363 VHX328339:VHX328363 VRT328339:VRT328363 WBP328339:WBP328363 WLL328339:WLL328363 WVH328339:WVH328363 C393874:C393898 IV393875:IV393899 SR393875:SR393899 ACN393875:ACN393899 AMJ393875:AMJ393899 AWF393875:AWF393899 BGB393875:BGB393899 BPX393875:BPX393899 BZT393875:BZT393899 CJP393875:CJP393899 CTL393875:CTL393899 DDH393875:DDH393899 DND393875:DND393899 DWZ393875:DWZ393899 EGV393875:EGV393899 EQR393875:EQR393899 FAN393875:FAN393899 FKJ393875:FKJ393899 FUF393875:FUF393899 GEB393875:GEB393899 GNX393875:GNX393899 GXT393875:GXT393899 HHP393875:HHP393899 HRL393875:HRL393899 IBH393875:IBH393899 ILD393875:ILD393899 IUZ393875:IUZ393899 JEV393875:JEV393899 JOR393875:JOR393899 JYN393875:JYN393899 KIJ393875:KIJ393899 KSF393875:KSF393899 LCB393875:LCB393899 LLX393875:LLX393899 LVT393875:LVT393899 MFP393875:MFP393899 MPL393875:MPL393899 MZH393875:MZH393899 NJD393875:NJD393899 NSZ393875:NSZ393899 OCV393875:OCV393899 OMR393875:OMR393899 OWN393875:OWN393899 PGJ393875:PGJ393899 PQF393875:PQF393899 QAB393875:QAB393899 QJX393875:QJX393899 QTT393875:QTT393899 RDP393875:RDP393899 RNL393875:RNL393899 RXH393875:RXH393899 SHD393875:SHD393899 SQZ393875:SQZ393899 TAV393875:TAV393899 TKR393875:TKR393899 TUN393875:TUN393899 UEJ393875:UEJ393899 UOF393875:UOF393899 UYB393875:UYB393899 VHX393875:VHX393899 VRT393875:VRT393899 WBP393875:WBP393899 WLL393875:WLL393899 WVH393875:WVH393899 C459410:C459434 IV459411:IV459435 SR459411:SR459435 ACN459411:ACN459435 AMJ459411:AMJ459435 AWF459411:AWF459435 BGB459411:BGB459435 BPX459411:BPX459435 BZT459411:BZT459435 CJP459411:CJP459435 CTL459411:CTL459435 DDH459411:DDH459435 DND459411:DND459435 DWZ459411:DWZ459435 EGV459411:EGV459435 EQR459411:EQR459435 FAN459411:FAN459435 FKJ459411:FKJ459435 FUF459411:FUF459435 GEB459411:GEB459435 GNX459411:GNX459435 GXT459411:GXT459435 HHP459411:HHP459435 HRL459411:HRL459435 IBH459411:IBH459435 ILD459411:ILD459435 IUZ459411:IUZ459435 JEV459411:JEV459435 JOR459411:JOR459435 JYN459411:JYN459435 KIJ459411:KIJ459435 KSF459411:KSF459435 LCB459411:LCB459435 LLX459411:LLX459435 LVT459411:LVT459435 MFP459411:MFP459435 MPL459411:MPL459435 MZH459411:MZH459435 NJD459411:NJD459435 NSZ459411:NSZ459435 OCV459411:OCV459435 OMR459411:OMR459435 OWN459411:OWN459435 PGJ459411:PGJ459435 PQF459411:PQF459435 QAB459411:QAB459435 QJX459411:QJX459435 QTT459411:QTT459435 RDP459411:RDP459435 RNL459411:RNL459435 RXH459411:RXH459435 SHD459411:SHD459435 SQZ459411:SQZ459435 TAV459411:TAV459435 TKR459411:TKR459435 TUN459411:TUN459435 UEJ459411:UEJ459435 UOF459411:UOF459435 UYB459411:UYB459435 VHX459411:VHX459435 VRT459411:VRT459435 WBP459411:WBP459435 WLL459411:WLL459435 WVH459411:WVH459435 C524946:C524970 IV524947:IV524971 SR524947:SR524971 ACN524947:ACN524971 AMJ524947:AMJ524971 AWF524947:AWF524971 BGB524947:BGB524971 BPX524947:BPX524971 BZT524947:BZT524971 CJP524947:CJP524971 CTL524947:CTL524971 DDH524947:DDH524971 DND524947:DND524971 DWZ524947:DWZ524971 EGV524947:EGV524971 EQR524947:EQR524971 FAN524947:FAN524971 FKJ524947:FKJ524971 FUF524947:FUF524971 GEB524947:GEB524971 GNX524947:GNX524971 GXT524947:GXT524971 HHP524947:HHP524971 HRL524947:HRL524971 IBH524947:IBH524971 ILD524947:ILD524971 IUZ524947:IUZ524971 JEV524947:JEV524971 JOR524947:JOR524971 JYN524947:JYN524971 KIJ524947:KIJ524971 KSF524947:KSF524971 LCB524947:LCB524971 LLX524947:LLX524971 LVT524947:LVT524971 MFP524947:MFP524971 MPL524947:MPL524971 MZH524947:MZH524971 NJD524947:NJD524971 NSZ524947:NSZ524971 OCV524947:OCV524971 OMR524947:OMR524971 OWN524947:OWN524971 PGJ524947:PGJ524971 PQF524947:PQF524971 QAB524947:QAB524971 QJX524947:QJX524971 QTT524947:QTT524971 RDP524947:RDP524971 RNL524947:RNL524971 RXH524947:RXH524971 SHD524947:SHD524971 SQZ524947:SQZ524971 TAV524947:TAV524971 TKR524947:TKR524971 TUN524947:TUN524971 UEJ524947:UEJ524971 UOF524947:UOF524971 UYB524947:UYB524971 VHX524947:VHX524971 VRT524947:VRT524971 WBP524947:WBP524971 WLL524947:WLL524971 WVH524947:WVH524971 C590482:C590506 IV590483:IV590507 SR590483:SR590507 ACN590483:ACN590507 AMJ590483:AMJ590507 AWF590483:AWF590507 BGB590483:BGB590507 BPX590483:BPX590507 BZT590483:BZT590507 CJP590483:CJP590507 CTL590483:CTL590507 DDH590483:DDH590507 DND590483:DND590507 DWZ590483:DWZ590507 EGV590483:EGV590507 EQR590483:EQR590507 FAN590483:FAN590507 FKJ590483:FKJ590507 FUF590483:FUF590507 GEB590483:GEB590507 GNX590483:GNX590507 GXT590483:GXT590507 HHP590483:HHP590507 HRL590483:HRL590507 IBH590483:IBH590507 ILD590483:ILD590507 IUZ590483:IUZ590507 JEV590483:JEV590507 JOR590483:JOR590507 JYN590483:JYN590507 KIJ590483:KIJ590507 KSF590483:KSF590507 LCB590483:LCB590507 LLX590483:LLX590507 LVT590483:LVT590507 MFP590483:MFP590507 MPL590483:MPL590507 MZH590483:MZH590507 NJD590483:NJD590507 NSZ590483:NSZ590507 OCV590483:OCV590507 OMR590483:OMR590507 OWN590483:OWN590507 PGJ590483:PGJ590507 PQF590483:PQF590507 QAB590483:QAB590507 QJX590483:QJX590507 QTT590483:QTT590507 RDP590483:RDP590507 RNL590483:RNL590507 RXH590483:RXH590507 SHD590483:SHD590507 SQZ590483:SQZ590507 TAV590483:TAV590507 TKR590483:TKR590507 TUN590483:TUN590507 UEJ590483:UEJ590507 UOF590483:UOF590507 UYB590483:UYB590507 VHX590483:VHX590507 VRT590483:VRT590507 WBP590483:WBP590507 WLL590483:WLL590507 WVH590483:WVH590507 C656018:C656042 IV656019:IV656043 SR656019:SR656043 ACN656019:ACN656043 AMJ656019:AMJ656043 AWF656019:AWF656043 BGB656019:BGB656043 BPX656019:BPX656043 BZT656019:BZT656043 CJP656019:CJP656043 CTL656019:CTL656043 DDH656019:DDH656043 DND656019:DND656043 DWZ656019:DWZ656043 EGV656019:EGV656043 EQR656019:EQR656043 FAN656019:FAN656043 FKJ656019:FKJ656043 FUF656019:FUF656043 GEB656019:GEB656043 GNX656019:GNX656043 GXT656019:GXT656043 HHP656019:HHP656043 HRL656019:HRL656043 IBH656019:IBH656043 ILD656019:ILD656043 IUZ656019:IUZ656043 JEV656019:JEV656043 JOR656019:JOR656043 JYN656019:JYN656043 KIJ656019:KIJ656043 KSF656019:KSF656043 LCB656019:LCB656043 LLX656019:LLX656043 LVT656019:LVT656043 MFP656019:MFP656043 MPL656019:MPL656043 MZH656019:MZH656043 NJD656019:NJD656043 NSZ656019:NSZ656043 OCV656019:OCV656043 OMR656019:OMR656043 OWN656019:OWN656043 PGJ656019:PGJ656043 PQF656019:PQF656043 QAB656019:QAB656043 QJX656019:QJX656043 QTT656019:QTT656043 RDP656019:RDP656043 RNL656019:RNL656043 RXH656019:RXH656043 SHD656019:SHD656043 SQZ656019:SQZ656043 TAV656019:TAV656043 TKR656019:TKR656043 TUN656019:TUN656043 UEJ656019:UEJ656043 UOF656019:UOF656043 UYB656019:UYB656043 VHX656019:VHX656043 VRT656019:VRT656043 WBP656019:WBP656043 WLL656019:WLL656043 WVH656019:WVH656043 C721554:C721578 IV721555:IV721579 SR721555:SR721579 ACN721555:ACN721579 AMJ721555:AMJ721579 AWF721555:AWF721579 BGB721555:BGB721579 BPX721555:BPX721579 BZT721555:BZT721579 CJP721555:CJP721579 CTL721555:CTL721579 DDH721555:DDH721579 DND721555:DND721579 DWZ721555:DWZ721579 EGV721555:EGV721579 EQR721555:EQR721579 FAN721555:FAN721579 FKJ721555:FKJ721579 FUF721555:FUF721579 GEB721555:GEB721579 GNX721555:GNX721579 GXT721555:GXT721579 HHP721555:HHP721579 HRL721555:HRL721579 IBH721555:IBH721579 ILD721555:ILD721579 IUZ721555:IUZ721579 JEV721555:JEV721579 JOR721555:JOR721579 JYN721555:JYN721579 KIJ721555:KIJ721579 KSF721555:KSF721579 LCB721555:LCB721579 LLX721555:LLX721579 LVT721555:LVT721579 MFP721555:MFP721579 MPL721555:MPL721579 MZH721555:MZH721579 NJD721555:NJD721579 NSZ721555:NSZ721579 OCV721555:OCV721579 OMR721555:OMR721579 OWN721555:OWN721579 PGJ721555:PGJ721579 PQF721555:PQF721579 QAB721555:QAB721579 QJX721555:QJX721579 QTT721555:QTT721579 RDP721555:RDP721579 RNL721555:RNL721579 RXH721555:RXH721579 SHD721555:SHD721579 SQZ721555:SQZ721579 TAV721555:TAV721579 TKR721555:TKR721579 TUN721555:TUN721579 UEJ721555:UEJ721579 UOF721555:UOF721579 UYB721555:UYB721579 VHX721555:VHX721579 VRT721555:VRT721579 WBP721555:WBP721579 WLL721555:WLL721579 WVH721555:WVH721579 C787090:C787114 IV787091:IV787115 SR787091:SR787115 ACN787091:ACN787115 AMJ787091:AMJ787115 AWF787091:AWF787115 BGB787091:BGB787115 BPX787091:BPX787115 BZT787091:BZT787115 CJP787091:CJP787115 CTL787091:CTL787115 DDH787091:DDH787115 DND787091:DND787115 DWZ787091:DWZ787115 EGV787091:EGV787115 EQR787091:EQR787115 FAN787091:FAN787115 FKJ787091:FKJ787115 FUF787091:FUF787115 GEB787091:GEB787115 GNX787091:GNX787115 GXT787091:GXT787115 HHP787091:HHP787115 HRL787091:HRL787115 IBH787091:IBH787115 ILD787091:ILD787115 IUZ787091:IUZ787115 JEV787091:JEV787115 JOR787091:JOR787115 JYN787091:JYN787115 KIJ787091:KIJ787115 KSF787091:KSF787115 LCB787091:LCB787115 LLX787091:LLX787115 LVT787091:LVT787115 MFP787091:MFP787115 MPL787091:MPL787115 MZH787091:MZH787115 NJD787091:NJD787115 NSZ787091:NSZ787115 OCV787091:OCV787115 OMR787091:OMR787115 OWN787091:OWN787115 PGJ787091:PGJ787115 PQF787091:PQF787115 QAB787091:QAB787115 QJX787091:QJX787115 QTT787091:QTT787115 RDP787091:RDP787115 RNL787091:RNL787115 RXH787091:RXH787115 SHD787091:SHD787115 SQZ787091:SQZ787115 TAV787091:TAV787115 TKR787091:TKR787115 TUN787091:TUN787115 UEJ787091:UEJ787115 UOF787091:UOF787115 UYB787091:UYB787115 VHX787091:VHX787115 VRT787091:VRT787115 WBP787091:WBP787115 WLL787091:WLL787115 WVH787091:WVH787115 C852626:C852650 IV852627:IV852651 SR852627:SR852651 ACN852627:ACN852651 AMJ852627:AMJ852651 AWF852627:AWF852651 BGB852627:BGB852651 BPX852627:BPX852651 BZT852627:BZT852651 CJP852627:CJP852651 CTL852627:CTL852651 DDH852627:DDH852651 DND852627:DND852651 DWZ852627:DWZ852651 EGV852627:EGV852651 EQR852627:EQR852651 FAN852627:FAN852651 FKJ852627:FKJ852651 FUF852627:FUF852651 GEB852627:GEB852651 GNX852627:GNX852651 GXT852627:GXT852651 HHP852627:HHP852651 HRL852627:HRL852651 IBH852627:IBH852651 ILD852627:ILD852651 IUZ852627:IUZ852651 JEV852627:JEV852651 JOR852627:JOR852651 JYN852627:JYN852651 KIJ852627:KIJ852651 KSF852627:KSF852651 LCB852627:LCB852651 LLX852627:LLX852651 LVT852627:LVT852651 MFP852627:MFP852651 MPL852627:MPL852651 MZH852627:MZH852651 NJD852627:NJD852651 NSZ852627:NSZ852651 OCV852627:OCV852651 OMR852627:OMR852651 OWN852627:OWN852651 PGJ852627:PGJ852651 PQF852627:PQF852651 QAB852627:QAB852651 QJX852627:QJX852651 QTT852627:QTT852651 RDP852627:RDP852651 RNL852627:RNL852651 RXH852627:RXH852651 SHD852627:SHD852651 SQZ852627:SQZ852651 TAV852627:TAV852651 TKR852627:TKR852651 TUN852627:TUN852651 UEJ852627:UEJ852651 UOF852627:UOF852651 UYB852627:UYB852651 VHX852627:VHX852651 VRT852627:VRT852651 WBP852627:WBP852651 WLL852627:WLL852651 WVH852627:WVH852651 C918162:C918186 IV918163:IV918187 SR918163:SR918187 ACN918163:ACN918187 AMJ918163:AMJ918187 AWF918163:AWF918187 BGB918163:BGB918187 BPX918163:BPX918187 BZT918163:BZT918187 CJP918163:CJP918187 CTL918163:CTL918187 DDH918163:DDH918187 DND918163:DND918187 DWZ918163:DWZ918187 EGV918163:EGV918187 EQR918163:EQR918187 FAN918163:FAN918187 FKJ918163:FKJ918187 FUF918163:FUF918187 GEB918163:GEB918187 GNX918163:GNX918187 GXT918163:GXT918187 HHP918163:HHP918187 HRL918163:HRL918187 IBH918163:IBH918187 ILD918163:ILD918187 IUZ918163:IUZ918187 JEV918163:JEV918187 JOR918163:JOR918187 JYN918163:JYN918187 KIJ918163:KIJ918187 KSF918163:KSF918187 LCB918163:LCB918187 LLX918163:LLX918187 LVT918163:LVT918187 MFP918163:MFP918187 MPL918163:MPL918187 MZH918163:MZH918187 NJD918163:NJD918187 NSZ918163:NSZ918187 OCV918163:OCV918187 OMR918163:OMR918187 OWN918163:OWN918187 PGJ918163:PGJ918187 PQF918163:PQF918187 QAB918163:QAB918187 QJX918163:QJX918187 QTT918163:QTT918187 RDP918163:RDP918187 RNL918163:RNL918187 RXH918163:RXH918187 SHD918163:SHD918187 SQZ918163:SQZ918187 TAV918163:TAV918187 TKR918163:TKR918187 TUN918163:TUN918187 UEJ918163:UEJ918187 UOF918163:UOF918187 UYB918163:UYB918187 VHX918163:VHX918187 VRT918163:VRT918187 WBP918163:WBP918187 WLL918163:WLL918187 WVH918163:WVH918187 C983698:C983722 IV983699:IV983723 SR983699:SR983723 ACN983699:ACN983723 AMJ983699:AMJ983723 AWF983699:AWF983723 BGB983699:BGB983723 BPX983699:BPX983723 BZT983699:BZT983723 CJP983699:CJP983723 CTL983699:CTL983723 DDH983699:DDH983723 DND983699:DND983723 DWZ983699:DWZ983723 EGV983699:EGV983723 EQR983699:EQR983723 FAN983699:FAN983723 FKJ983699:FKJ983723 FUF983699:FUF983723 GEB983699:GEB983723 GNX983699:GNX983723 GXT983699:GXT983723 HHP983699:HHP983723 HRL983699:HRL983723 IBH983699:IBH983723 ILD983699:ILD983723 IUZ983699:IUZ983723 JEV983699:JEV983723 JOR983699:JOR983723 JYN983699:JYN983723 KIJ983699:KIJ983723 KSF983699:KSF983723 LCB983699:LCB983723 LLX983699:LLX983723 LVT983699:LVT983723 MFP983699:MFP983723 MPL983699:MPL983723 MZH983699:MZH983723 NJD983699:NJD983723 NSZ983699:NSZ983723 OCV983699:OCV983723 OMR983699:OMR983723 OWN983699:OWN983723 PGJ983699:PGJ983723 PQF983699:PQF983723 QAB983699:QAB983723 QJX983699:QJX983723 QTT983699:QTT983723 RDP983699:RDP983723 RNL983699:RNL983723 RXH983699:RXH983723 SHD983699:SHD983723 SQZ983699:SQZ983723 TAV983699:TAV983723 TKR983699:TKR983723 TUN983699:TUN983723 UEJ983699:UEJ983723 UOF983699:UOF983723 UYB983699:UYB983723 VHX983699:VHX983723 VRT983699:VRT983723 WBP983699:WBP983723 WLL983699:WLL983723 WVH983699:WVH983723 SQZ983767:SQZ983816 IV512:IV536 SR512:SR536 ACN512:ACN536 AMJ512:AMJ536 AWF512:AWF536 BGB512:BGB536 BPX512:BPX536 BZT512:BZT536 CJP512:CJP536 CTL512:CTL536 DDH512:DDH536 DND512:DND536 DWZ512:DWZ536 EGV512:EGV536 EQR512:EQR536 FAN512:FAN536 FKJ512:FKJ536 FUF512:FUF536 GEB512:GEB536 GNX512:GNX536 GXT512:GXT536 HHP512:HHP536 HRL512:HRL536 IBH512:IBH536 ILD512:ILD536 IUZ512:IUZ536 JEV512:JEV536 JOR512:JOR536 JYN512:JYN536 KIJ512:KIJ536 KSF512:KSF536 LCB512:LCB536 LLX512:LLX536 LVT512:LVT536 MFP512:MFP536 MPL512:MPL536 MZH512:MZH536 NJD512:NJD536 NSZ512:NSZ536 OCV512:OCV536 OMR512:OMR536 OWN512:OWN536 PGJ512:PGJ536 PQF512:PQF536 QAB512:QAB536 QJX512:QJX536 QTT512:QTT536 RDP512:RDP536 RNL512:RNL536 RXH512:RXH536 SHD512:SHD536 SQZ512:SQZ536 TAV512:TAV536 TKR512:TKR536 TUN512:TUN536 UEJ512:UEJ536 UOF512:UOF536 UYB512:UYB536 VHX512:VHX536 VRT512:VRT536 WBP512:WBP536 WLL512:WLL536 WVH512:WVH536 C66047:C66071 IV66048:IV66072 SR66048:SR66072 ACN66048:ACN66072 AMJ66048:AMJ66072 AWF66048:AWF66072 BGB66048:BGB66072 BPX66048:BPX66072 BZT66048:BZT66072 CJP66048:CJP66072 CTL66048:CTL66072 DDH66048:DDH66072 DND66048:DND66072 DWZ66048:DWZ66072 EGV66048:EGV66072 EQR66048:EQR66072 FAN66048:FAN66072 FKJ66048:FKJ66072 FUF66048:FUF66072 GEB66048:GEB66072 GNX66048:GNX66072 GXT66048:GXT66072 HHP66048:HHP66072 HRL66048:HRL66072 IBH66048:IBH66072 ILD66048:ILD66072 IUZ66048:IUZ66072 JEV66048:JEV66072 JOR66048:JOR66072 JYN66048:JYN66072 KIJ66048:KIJ66072 KSF66048:KSF66072 LCB66048:LCB66072 LLX66048:LLX66072 LVT66048:LVT66072 MFP66048:MFP66072 MPL66048:MPL66072 MZH66048:MZH66072 NJD66048:NJD66072 NSZ66048:NSZ66072 OCV66048:OCV66072 OMR66048:OMR66072 OWN66048:OWN66072 PGJ66048:PGJ66072 PQF66048:PQF66072 QAB66048:QAB66072 QJX66048:QJX66072 QTT66048:QTT66072 RDP66048:RDP66072 RNL66048:RNL66072 RXH66048:RXH66072 SHD66048:SHD66072 SQZ66048:SQZ66072 TAV66048:TAV66072 TKR66048:TKR66072 TUN66048:TUN66072 UEJ66048:UEJ66072 UOF66048:UOF66072 UYB66048:UYB66072 VHX66048:VHX66072 VRT66048:VRT66072 WBP66048:WBP66072 WLL66048:WLL66072 WVH66048:WVH66072 C131583:C131607 IV131584:IV131608 SR131584:SR131608 ACN131584:ACN131608 AMJ131584:AMJ131608 AWF131584:AWF131608 BGB131584:BGB131608 BPX131584:BPX131608 BZT131584:BZT131608 CJP131584:CJP131608 CTL131584:CTL131608 DDH131584:DDH131608 DND131584:DND131608 DWZ131584:DWZ131608 EGV131584:EGV131608 EQR131584:EQR131608 FAN131584:FAN131608 FKJ131584:FKJ131608 FUF131584:FUF131608 GEB131584:GEB131608 GNX131584:GNX131608 GXT131584:GXT131608 HHP131584:HHP131608 HRL131584:HRL131608 IBH131584:IBH131608 ILD131584:ILD131608 IUZ131584:IUZ131608 JEV131584:JEV131608 JOR131584:JOR131608 JYN131584:JYN131608 KIJ131584:KIJ131608 KSF131584:KSF131608 LCB131584:LCB131608 LLX131584:LLX131608 LVT131584:LVT131608 MFP131584:MFP131608 MPL131584:MPL131608 MZH131584:MZH131608 NJD131584:NJD131608 NSZ131584:NSZ131608 OCV131584:OCV131608 OMR131584:OMR131608 OWN131584:OWN131608 PGJ131584:PGJ131608 PQF131584:PQF131608 QAB131584:QAB131608 QJX131584:QJX131608 QTT131584:QTT131608 RDP131584:RDP131608 RNL131584:RNL131608 RXH131584:RXH131608 SHD131584:SHD131608 SQZ131584:SQZ131608 TAV131584:TAV131608 TKR131584:TKR131608 TUN131584:TUN131608 UEJ131584:UEJ131608 UOF131584:UOF131608 UYB131584:UYB131608 VHX131584:VHX131608 VRT131584:VRT131608 WBP131584:WBP131608 WLL131584:WLL131608 WVH131584:WVH131608 C197119:C197143 IV197120:IV197144 SR197120:SR197144 ACN197120:ACN197144 AMJ197120:AMJ197144 AWF197120:AWF197144 BGB197120:BGB197144 BPX197120:BPX197144 BZT197120:BZT197144 CJP197120:CJP197144 CTL197120:CTL197144 DDH197120:DDH197144 DND197120:DND197144 DWZ197120:DWZ197144 EGV197120:EGV197144 EQR197120:EQR197144 FAN197120:FAN197144 FKJ197120:FKJ197144 FUF197120:FUF197144 GEB197120:GEB197144 GNX197120:GNX197144 GXT197120:GXT197144 HHP197120:HHP197144 HRL197120:HRL197144 IBH197120:IBH197144 ILD197120:ILD197144 IUZ197120:IUZ197144 JEV197120:JEV197144 JOR197120:JOR197144 JYN197120:JYN197144 KIJ197120:KIJ197144 KSF197120:KSF197144 LCB197120:LCB197144 LLX197120:LLX197144 LVT197120:LVT197144 MFP197120:MFP197144 MPL197120:MPL197144 MZH197120:MZH197144 NJD197120:NJD197144 NSZ197120:NSZ197144 OCV197120:OCV197144 OMR197120:OMR197144 OWN197120:OWN197144 PGJ197120:PGJ197144 PQF197120:PQF197144 QAB197120:QAB197144 QJX197120:QJX197144 QTT197120:QTT197144 RDP197120:RDP197144 RNL197120:RNL197144 RXH197120:RXH197144 SHD197120:SHD197144 SQZ197120:SQZ197144 TAV197120:TAV197144 TKR197120:TKR197144 TUN197120:TUN197144 UEJ197120:UEJ197144 UOF197120:UOF197144 UYB197120:UYB197144 VHX197120:VHX197144 VRT197120:VRT197144 WBP197120:WBP197144 WLL197120:WLL197144 WVH197120:WVH197144 C262655:C262679 IV262656:IV262680 SR262656:SR262680 ACN262656:ACN262680 AMJ262656:AMJ262680 AWF262656:AWF262680 BGB262656:BGB262680 BPX262656:BPX262680 BZT262656:BZT262680 CJP262656:CJP262680 CTL262656:CTL262680 DDH262656:DDH262680 DND262656:DND262680 DWZ262656:DWZ262680 EGV262656:EGV262680 EQR262656:EQR262680 FAN262656:FAN262680 FKJ262656:FKJ262680 FUF262656:FUF262680 GEB262656:GEB262680 GNX262656:GNX262680 GXT262656:GXT262680 HHP262656:HHP262680 HRL262656:HRL262680 IBH262656:IBH262680 ILD262656:ILD262680 IUZ262656:IUZ262680 JEV262656:JEV262680 JOR262656:JOR262680 JYN262656:JYN262680 KIJ262656:KIJ262680 KSF262656:KSF262680 LCB262656:LCB262680 LLX262656:LLX262680 LVT262656:LVT262680 MFP262656:MFP262680 MPL262656:MPL262680 MZH262656:MZH262680 NJD262656:NJD262680 NSZ262656:NSZ262680 OCV262656:OCV262680 OMR262656:OMR262680 OWN262656:OWN262680 PGJ262656:PGJ262680 PQF262656:PQF262680 QAB262656:QAB262680 QJX262656:QJX262680 QTT262656:QTT262680 RDP262656:RDP262680 RNL262656:RNL262680 RXH262656:RXH262680 SHD262656:SHD262680 SQZ262656:SQZ262680 TAV262656:TAV262680 TKR262656:TKR262680 TUN262656:TUN262680 UEJ262656:UEJ262680 UOF262656:UOF262680 UYB262656:UYB262680 VHX262656:VHX262680 VRT262656:VRT262680 WBP262656:WBP262680 WLL262656:WLL262680 WVH262656:WVH262680 C328191:C328215 IV328192:IV328216 SR328192:SR328216 ACN328192:ACN328216 AMJ328192:AMJ328216 AWF328192:AWF328216 BGB328192:BGB328216 BPX328192:BPX328216 BZT328192:BZT328216 CJP328192:CJP328216 CTL328192:CTL328216 DDH328192:DDH328216 DND328192:DND328216 DWZ328192:DWZ328216 EGV328192:EGV328216 EQR328192:EQR328216 FAN328192:FAN328216 FKJ328192:FKJ328216 FUF328192:FUF328216 GEB328192:GEB328216 GNX328192:GNX328216 GXT328192:GXT328216 HHP328192:HHP328216 HRL328192:HRL328216 IBH328192:IBH328216 ILD328192:ILD328216 IUZ328192:IUZ328216 JEV328192:JEV328216 JOR328192:JOR328216 JYN328192:JYN328216 KIJ328192:KIJ328216 KSF328192:KSF328216 LCB328192:LCB328216 LLX328192:LLX328216 LVT328192:LVT328216 MFP328192:MFP328216 MPL328192:MPL328216 MZH328192:MZH328216 NJD328192:NJD328216 NSZ328192:NSZ328216 OCV328192:OCV328216 OMR328192:OMR328216 OWN328192:OWN328216 PGJ328192:PGJ328216 PQF328192:PQF328216 QAB328192:QAB328216 QJX328192:QJX328216 QTT328192:QTT328216 RDP328192:RDP328216 RNL328192:RNL328216 RXH328192:RXH328216 SHD328192:SHD328216 SQZ328192:SQZ328216 TAV328192:TAV328216 TKR328192:TKR328216 TUN328192:TUN328216 UEJ328192:UEJ328216 UOF328192:UOF328216 UYB328192:UYB328216 VHX328192:VHX328216 VRT328192:VRT328216 WBP328192:WBP328216 WLL328192:WLL328216 WVH328192:WVH328216 C393727:C393751 IV393728:IV393752 SR393728:SR393752 ACN393728:ACN393752 AMJ393728:AMJ393752 AWF393728:AWF393752 BGB393728:BGB393752 BPX393728:BPX393752 BZT393728:BZT393752 CJP393728:CJP393752 CTL393728:CTL393752 DDH393728:DDH393752 DND393728:DND393752 DWZ393728:DWZ393752 EGV393728:EGV393752 EQR393728:EQR393752 FAN393728:FAN393752 FKJ393728:FKJ393752 FUF393728:FUF393752 GEB393728:GEB393752 GNX393728:GNX393752 GXT393728:GXT393752 HHP393728:HHP393752 HRL393728:HRL393752 IBH393728:IBH393752 ILD393728:ILD393752 IUZ393728:IUZ393752 JEV393728:JEV393752 JOR393728:JOR393752 JYN393728:JYN393752 KIJ393728:KIJ393752 KSF393728:KSF393752 LCB393728:LCB393752 LLX393728:LLX393752 LVT393728:LVT393752 MFP393728:MFP393752 MPL393728:MPL393752 MZH393728:MZH393752 NJD393728:NJD393752 NSZ393728:NSZ393752 OCV393728:OCV393752 OMR393728:OMR393752 OWN393728:OWN393752 PGJ393728:PGJ393752 PQF393728:PQF393752 QAB393728:QAB393752 QJX393728:QJX393752 QTT393728:QTT393752 RDP393728:RDP393752 RNL393728:RNL393752 RXH393728:RXH393752 SHD393728:SHD393752 SQZ393728:SQZ393752 TAV393728:TAV393752 TKR393728:TKR393752 TUN393728:TUN393752 UEJ393728:UEJ393752 UOF393728:UOF393752 UYB393728:UYB393752 VHX393728:VHX393752 VRT393728:VRT393752 WBP393728:WBP393752 WLL393728:WLL393752 WVH393728:WVH393752 C459263:C459287 IV459264:IV459288 SR459264:SR459288 ACN459264:ACN459288 AMJ459264:AMJ459288 AWF459264:AWF459288 BGB459264:BGB459288 BPX459264:BPX459288 BZT459264:BZT459288 CJP459264:CJP459288 CTL459264:CTL459288 DDH459264:DDH459288 DND459264:DND459288 DWZ459264:DWZ459288 EGV459264:EGV459288 EQR459264:EQR459288 FAN459264:FAN459288 FKJ459264:FKJ459288 FUF459264:FUF459288 GEB459264:GEB459288 GNX459264:GNX459288 GXT459264:GXT459288 HHP459264:HHP459288 HRL459264:HRL459288 IBH459264:IBH459288 ILD459264:ILD459288 IUZ459264:IUZ459288 JEV459264:JEV459288 JOR459264:JOR459288 JYN459264:JYN459288 KIJ459264:KIJ459288 KSF459264:KSF459288 LCB459264:LCB459288 LLX459264:LLX459288 LVT459264:LVT459288 MFP459264:MFP459288 MPL459264:MPL459288 MZH459264:MZH459288 NJD459264:NJD459288 NSZ459264:NSZ459288 OCV459264:OCV459288 OMR459264:OMR459288 OWN459264:OWN459288 PGJ459264:PGJ459288 PQF459264:PQF459288 QAB459264:QAB459288 QJX459264:QJX459288 QTT459264:QTT459288 RDP459264:RDP459288 RNL459264:RNL459288 RXH459264:RXH459288 SHD459264:SHD459288 SQZ459264:SQZ459288 TAV459264:TAV459288 TKR459264:TKR459288 TUN459264:TUN459288 UEJ459264:UEJ459288 UOF459264:UOF459288 UYB459264:UYB459288 VHX459264:VHX459288 VRT459264:VRT459288 WBP459264:WBP459288 WLL459264:WLL459288 WVH459264:WVH459288 C524799:C524823 IV524800:IV524824 SR524800:SR524824 ACN524800:ACN524824 AMJ524800:AMJ524824 AWF524800:AWF524824 BGB524800:BGB524824 BPX524800:BPX524824 BZT524800:BZT524824 CJP524800:CJP524824 CTL524800:CTL524824 DDH524800:DDH524824 DND524800:DND524824 DWZ524800:DWZ524824 EGV524800:EGV524824 EQR524800:EQR524824 FAN524800:FAN524824 FKJ524800:FKJ524824 FUF524800:FUF524824 GEB524800:GEB524824 GNX524800:GNX524824 GXT524800:GXT524824 HHP524800:HHP524824 HRL524800:HRL524824 IBH524800:IBH524824 ILD524800:ILD524824 IUZ524800:IUZ524824 JEV524800:JEV524824 JOR524800:JOR524824 JYN524800:JYN524824 KIJ524800:KIJ524824 KSF524800:KSF524824 LCB524800:LCB524824 LLX524800:LLX524824 LVT524800:LVT524824 MFP524800:MFP524824 MPL524800:MPL524824 MZH524800:MZH524824 NJD524800:NJD524824 NSZ524800:NSZ524824 OCV524800:OCV524824 OMR524800:OMR524824 OWN524800:OWN524824 PGJ524800:PGJ524824 PQF524800:PQF524824 QAB524800:QAB524824 QJX524800:QJX524824 QTT524800:QTT524824 RDP524800:RDP524824 RNL524800:RNL524824 RXH524800:RXH524824 SHD524800:SHD524824 SQZ524800:SQZ524824 TAV524800:TAV524824 TKR524800:TKR524824 TUN524800:TUN524824 UEJ524800:UEJ524824 UOF524800:UOF524824 UYB524800:UYB524824 VHX524800:VHX524824 VRT524800:VRT524824 WBP524800:WBP524824 WLL524800:WLL524824 WVH524800:WVH524824 C590335:C590359 IV590336:IV590360 SR590336:SR590360 ACN590336:ACN590360 AMJ590336:AMJ590360 AWF590336:AWF590360 BGB590336:BGB590360 BPX590336:BPX590360 BZT590336:BZT590360 CJP590336:CJP590360 CTL590336:CTL590360 DDH590336:DDH590360 DND590336:DND590360 DWZ590336:DWZ590360 EGV590336:EGV590360 EQR590336:EQR590360 FAN590336:FAN590360 FKJ590336:FKJ590360 FUF590336:FUF590360 GEB590336:GEB590360 GNX590336:GNX590360 GXT590336:GXT590360 HHP590336:HHP590360 HRL590336:HRL590360 IBH590336:IBH590360 ILD590336:ILD590360 IUZ590336:IUZ590360 JEV590336:JEV590360 JOR590336:JOR590360 JYN590336:JYN590360 KIJ590336:KIJ590360 KSF590336:KSF590360 LCB590336:LCB590360 LLX590336:LLX590360 LVT590336:LVT590360 MFP590336:MFP590360 MPL590336:MPL590360 MZH590336:MZH590360 NJD590336:NJD590360 NSZ590336:NSZ590360 OCV590336:OCV590360 OMR590336:OMR590360 OWN590336:OWN590360 PGJ590336:PGJ590360 PQF590336:PQF590360 QAB590336:QAB590360 QJX590336:QJX590360 QTT590336:QTT590360 RDP590336:RDP590360 RNL590336:RNL590360 RXH590336:RXH590360 SHD590336:SHD590360 SQZ590336:SQZ590360 TAV590336:TAV590360 TKR590336:TKR590360 TUN590336:TUN590360 UEJ590336:UEJ590360 UOF590336:UOF590360 UYB590336:UYB590360 VHX590336:VHX590360 VRT590336:VRT590360 WBP590336:WBP590360 WLL590336:WLL590360 WVH590336:WVH590360 C655871:C655895 IV655872:IV655896 SR655872:SR655896 ACN655872:ACN655896 AMJ655872:AMJ655896 AWF655872:AWF655896 BGB655872:BGB655896 BPX655872:BPX655896 BZT655872:BZT655896 CJP655872:CJP655896 CTL655872:CTL655896 DDH655872:DDH655896 DND655872:DND655896 DWZ655872:DWZ655896 EGV655872:EGV655896 EQR655872:EQR655896 FAN655872:FAN655896 FKJ655872:FKJ655896 FUF655872:FUF655896 GEB655872:GEB655896 GNX655872:GNX655896 GXT655872:GXT655896 HHP655872:HHP655896 HRL655872:HRL655896 IBH655872:IBH655896 ILD655872:ILD655896 IUZ655872:IUZ655896 JEV655872:JEV655896 JOR655872:JOR655896 JYN655872:JYN655896 KIJ655872:KIJ655896 KSF655872:KSF655896 LCB655872:LCB655896 LLX655872:LLX655896 LVT655872:LVT655896 MFP655872:MFP655896 MPL655872:MPL655896 MZH655872:MZH655896 NJD655872:NJD655896 NSZ655872:NSZ655896 OCV655872:OCV655896 OMR655872:OMR655896 OWN655872:OWN655896 PGJ655872:PGJ655896 PQF655872:PQF655896 QAB655872:QAB655896 QJX655872:QJX655896 QTT655872:QTT655896 RDP655872:RDP655896 RNL655872:RNL655896 RXH655872:RXH655896 SHD655872:SHD655896 SQZ655872:SQZ655896 TAV655872:TAV655896 TKR655872:TKR655896 TUN655872:TUN655896 UEJ655872:UEJ655896 UOF655872:UOF655896 UYB655872:UYB655896 VHX655872:VHX655896 VRT655872:VRT655896 WBP655872:WBP655896 WLL655872:WLL655896 WVH655872:WVH655896 C721407:C721431 IV721408:IV721432 SR721408:SR721432 ACN721408:ACN721432 AMJ721408:AMJ721432 AWF721408:AWF721432 BGB721408:BGB721432 BPX721408:BPX721432 BZT721408:BZT721432 CJP721408:CJP721432 CTL721408:CTL721432 DDH721408:DDH721432 DND721408:DND721432 DWZ721408:DWZ721432 EGV721408:EGV721432 EQR721408:EQR721432 FAN721408:FAN721432 FKJ721408:FKJ721432 FUF721408:FUF721432 GEB721408:GEB721432 GNX721408:GNX721432 GXT721408:GXT721432 HHP721408:HHP721432 HRL721408:HRL721432 IBH721408:IBH721432 ILD721408:ILD721432 IUZ721408:IUZ721432 JEV721408:JEV721432 JOR721408:JOR721432 JYN721408:JYN721432 KIJ721408:KIJ721432 KSF721408:KSF721432 LCB721408:LCB721432 LLX721408:LLX721432 LVT721408:LVT721432 MFP721408:MFP721432 MPL721408:MPL721432 MZH721408:MZH721432 NJD721408:NJD721432 NSZ721408:NSZ721432 OCV721408:OCV721432 OMR721408:OMR721432 OWN721408:OWN721432 PGJ721408:PGJ721432 PQF721408:PQF721432 QAB721408:QAB721432 QJX721408:QJX721432 QTT721408:QTT721432 RDP721408:RDP721432 RNL721408:RNL721432 RXH721408:RXH721432 SHD721408:SHD721432 SQZ721408:SQZ721432 TAV721408:TAV721432 TKR721408:TKR721432 TUN721408:TUN721432 UEJ721408:UEJ721432 UOF721408:UOF721432 UYB721408:UYB721432 VHX721408:VHX721432 VRT721408:VRT721432 WBP721408:WBP721432 WLL721408:WLL721432 WVH721408:WVH721432 C786943:C786967 IV786944:IV786968 SR786944:SR786968 ACN786944:ACN786968 AMJ786944:AMJ786968 AWF786944:AWF786968 BGB786944:BGB786968 BPX786944:BPX786968 BZT786944:BZT786968 CJP786944:CJP786968 CTL786944:CTL786968 DDH786944:DDH786968 DND786944:DND786968 DWZ786944:DWZ786968 EGV786944:EGV786968 EQR786944:EQR786968 FAN786944:FAN786968 FKJ786944:FKJ786968 FUF786944:FUF786968 GEB786944:GEB786968 GNX786944:GNX786968 GXT786944:GXT786968 HHP786944:HHP786968 HRL786944:HRL786968 IBH786944:IBH786968 ILD786944:ILD786968 IUZ786944:IUZ786968 JEV786944:JEV786968 JOR786944:JOR786968 JYN786944:JYN786968 KIJ786944:KIJ786968 KSF786944:KSF786968 LCB786944:LCB786968 LLX786944:LLX786968 LVT786944:LVT786968 MFP786944:MFP786968 MPL786944:MPL786968 MZH786944:MZH786968 NJD786944:NJD786968 NSZ786944:NSZ786968 OCV786944:OCV786968 OMR786944:OMR786968 OWN786944:OWN786968 PGJ786944:PGJ786968 PQF786944:PQF786968 QAB786944:QAB786968 QJX786944:QJX786968 QTT786944:QTT786968 RDP786944:RDP786968 RNL786944:RNL786968 RXH786944:RXH786968 SHD786944:SHD786968 SQZ786944:SQZ786968 TAV786944:TAV786968 TKR786944:TKR786968 TUN786944:TUN786968 UEJ786944:UEJ786968 UOF786944:UOF786968 UYB786944:UYB786968 VHX786944:VHX786968 VRT786944:VRT786968 WBP786944:WBP786968 WLL786944:WLL786968 WVH786944:WVH786968 C852479:C852503 IV852480:IV852504 SR852480:SR852504 ACN852480:ACN852504 AMJ852480:AMJ852504 AWF852480:AWF852504 BGB852480:BGB852504 BPX852480:BPX852504 BZT852480:BZT852504 CJP852480:CJP852504 CTL852480:CTL852504 DDH852480:DDH852504 DND852480:DND852504 DWZ852480:DWZ852504 EGV852480:EGV852504 EQR852480:EQR852504 FAN852480:FAN852504 FKJ852480:FKJ852504 FUF852480:FUF852504 GEB852480:GEB852504 GNX852480:GNX852504 GXT852480:GXT852504 HHP852480:HHP852504 HRL852480:HRL852504 IBH852480:IBH852504 ILD852480:ILD852504 IUZ852480:IUZ852504 JEV852480:JEV852504 JOR852480:JOR852504 JYN852480:JYN852504 KIJ852480:KIJ852504 KSF852480:KSF852504 LCB852480:LCB852504 LLX852480:LLX852504 LVT852480:LVT852504 MFP852480:MFP852504 MPL852480:MPL852504 MZH852480:MZH852504 NJD852480:NJD852504 NSZ852480:NSZ852504 OCV852480:OCV852504 OMR852480:OMR852504 OWN852480:OWN852504 PGJ852480:PGJ852504 PQF852480:PQF852504 QAB852480:QAB852504 QJX852480:QJX852504 QTT852480:QTT852504 RDP852480:RDP852504 RNL852480:RNL852504 RXH852480:RXH852504 SHD852480:SHD852504 SQZ852480:SQZ852504 TAV852480:TAV852504 TKR852480:TKR852504 TUN852480:TUN852504 UEJ852480:UEJ852504 UOF852480:UOF852504 UYB852480:UYB852504 VHX852480:VHX852504 VRT852480:VRT852504 WBP852480:WBP852504 WLL852480:WLL852504 WVH852480:WVH852504 C918015:C918039 IV918016:IV918040 SR918016:SR918040 ACN918016:ACN918040 AMJ918016:AMJ918040 AWF918016:AWF918040 BGB918016:BGB918040 BPX918016:BPX918040 BZT918016:BZT918040 CJP918016:CJP918040 CTL918016:CTL918040 DDH918016:DDH918040 DND918016:DND918040 DWZ918016:DWZ918040 EGV918016:EGV918040 EQR918016:EQR918040 FAN918016:FAN918040 FKJ918016:FKJ918040 FUF918016:FUF918040 GEB918016:GEB918040 GNX918016:GNX918040 GXT918016:GXT918040 HHP918016:HHP918040 HRL918016:HRL918040 IBH918016:IBH918040 ILD918016:ILD918040 IUZ918016:IUZ918040 JEV918016:JEV918040 JOR918016:JOR918040 JYN918016:JYN918040 KIJ918016:KIJ918040 KSF918016:KSF918040 LCB918016:LCB918040 LLX918016:LLX918040 LVT918016:LVT918040 MFP918016:MFP918040 MPL918016:MPL918040 MZH918016:MZH918040 NJD918016:NJD918040 NSZ918016:NSZ918040 OCV918016:OCV918040 OMR918016:OMR918040 OWN918016:OWN918040 PGJ918016:PGJ918040 PQF918016:PQF918040 QAB918016:QAB918040 QJX918016:QJX918040 QTT918016:QTT918040 RDP918016:RDP918040 RNL918016:RNL918040 RXH918016:RXH918040 SHD918016:SHD918040 SQZ918016:SQZ918040 TAV918016:TAV918040 TKR918016:TKR918040 TUN918016:TUN918040 UEJ918016:UEJ918040 UOF918016:UOF918040 UYB918016:UYB918040 VHX918016:VHX918040 VRT918016:VRT918040 WBP918016:WBP918040 WLL918016:WLL918040 WVH918016:WVH918040 C983551:C983575 IV983552:IV983576 SR983552:SR983576 ACN983552:ACN983576 AMJ983552:AMJ983576 AWF983552:AWF983576 BGB983552:BGB983576 BPX983552:BPX983576 BZT983552:BZT983576 CJP983552:CJP983576 CTL983552:CTL983576 DDH983552:DDH983576 DND983552:DND983576 DWZ983552:DWZ983576 EGV983552:EGV983576 EQR983552:EQR983576 FAN983552:FAN983576 FKJ983552:FKJ983576 FUF983552:FUF983576 GEB983552:GEB983576 GNX983552:GNX983576 GXT983552:GXT983576 HHP983552:HHP983576 HRL983552:HRL983576 IBH983552:IBH983576 ILD983552:ILD983576 IUZ983552:IUZ983576 JEV983552:JEV983576 JOR983552:JOR983576 JYN983552:JYN983576 KIJ983552:KIJ983576 KSF983552:KSF983576 LCB983552:LCB983576 LLX983552:LLX983576 LVT983552:LVT983576 MFP983552:MFP983576 MPL983552:MPL983576 MZH983552:MZH983576 NJD983552:NJD983576 NSZ983552:NSZ983576 OCV983552:OCV983576 OMR983552:OMR983576 OWN983552:OWN983576 PGJ983552:PGJ983576 PQF983552:PQF983576 QAB983552:QAB983576 QJX983552:QJX983576 QTT983552:QTT983576 RDP983552:RDP983576 RNL983552:RNL983576 RXH983552:RXH983576 SHD983552:SHD983576 SQZ983552:SQZ983576 TAV983552:TAV983576 TKR983552:TKR983576 TUN983552:TUN983576 UEJ983552:UEJ983576 UOF983552:UOF983576 UYB983552:UYB983576 VHX983552:VHX983576 VRT983552:VRT983576 WBP983552:WBP983576 WLL983552:WLL983576 WVH983552:WVH983576 UEJ983767:UEJ983816 IV362:IV386 SR362:SR386 ACN362:ACN386 AMJ362:AMJ386 AWF362:AWF386 BGB362:BGB386 BPX362:BPX386 BZT362:BZT386 CJP362:CJP386 CTL362:CTL386 DDH362:DDH386 DND362:DND386 DWZ362:DWZ386 EGV362:EGV386 EQR362:EQR386 FAN362:FAN386 FKJ362:FKJ386 FUF362:FUF386 GEB362:GEB386 GNX362:GNX386 GXT362:GXT386 HHP362:HHP386 HRL362:HRL386 IBH362:IBH386 ILD362:ILD386 IUZ362:IUZ386 JEV362:JEV386 JOR362:JOR386 JYN362:JYN386 KIJ362:KIJ386 KSF362:KSF386 LCB362:LCB386 LLX362:LLX386 LVT362:LVT386 MFP362:MFP386 MPL362:MPL386 MZH362:MZH386 NJD362:NJD386 NSZ362:NSZ386 OCV362:OCV386 OMR362:OMR386 OWN362:OWN386 PGJ362:PGJ386 PQF362:PQF386 QAB362:QAB386 QJX362:QJX386 QTT362:QTT386 RDP362:RDP386 RNL362:RNL386 RXH362:RXH386 SHD362:SHD386 SQZ362:SQZ386 TAV362:TAV386 TKR362:TKR386 TUN362:TUN386 UEJ362:UEJ386 UOF362:UOF386 UYB362:UYB386 VHX362:VHX386 VRT362:VRT386 WBP362:WBP386 WLL362:WLL386 WVH362:WVH386 C65897:C65921 IV65898:IV65922 SR65898:SR65922 ACN65898:ACN65922 AMJ65898:AMJ65922 AWF65898:AWF65922 BGB65898:BGB65922 BPX65898:BPX65922 BZT65898:BZT65922 CJP65898:CJP65922 CTL65898:CTL65922 DDH65898:DDH65922 DND65898:DND65922 DWZ65898:DWZ65922 EGV65898:EGV65922 EQR65898:EQR65922 FAN65898:FAN65922 FKJ65898:FKJ65922 FUF65898:FUF65922 GEB65898:GEB65922 GNX65898:GNX65922 GXT65898:GXT65922 HHP65898:HHP65922 HRL65898:HRL65922 IBH65898:IBH65922 ILD65898:ILD65922 IUZ65898:IUZ65922 JEV65898:JEV65922 JOR65898:JOR65922 JYN65898:JYN65922 KIJ65898:KIJ65922 KSF65898:KSF65922 LCB65898:LCB65922 LLX65898:LLX65922 LVT65898:LVT65922 MFP65898:MFP65922 MPL65898:MPL65922 MZH65898:MZH65922 NJD65898:NJD65922 NSZ65898:NSZ65922 OCV65898:OCV65922 OMR65898:OMR65922 OWN65898:OWN65922 PGJ65898:PGJ65922 PQF65898:PQF65922 QAB65898:QAB65922 QJX65898:QJX65922 QTT65898:QTT65922 RDP65898:RDP65922 RNL65898:RNL65922 RXH65898:RXH65922 SHD65898:SHD65922 SQZ65898:SQZ65922 TAV65898:TAV65922 TKR65898:TKR65922 TUN65898:TUN65922 UEJ65898:UEJ65922 UOF65898:UOF65922 UYB65898:UYB65922 VHX65898:VHX65922 VRT65898:VRT65922 WBP65898:WBP65922 WLL65898:WLL65922 WVH65898:WVH65922 C131433:C131457 IV131434:IV131458 SR131434:SR131458 ACN131434:ACN131458 AMJ131434:AMJ131458 AWF131434:AWF131458 BGB131434:BGB131458 BPX131434:BPX131458 BZT131434:BZT131458 CJP131434:CJP131458 CTL131434:CTL131458 DDH131434:DDH131458 DND131434:DND131458 DWZ131434:DWZ131458 EGV131434:EGV131458 EQR131434:EQR131458 FAN131434:FAN131458 FKJ131434:FKJ131458 FUF131434:FUF131458 GEB131434:GEB131458 GNX131434:GNX131458 GXT131434:GXT131458 HHP131434:HHP131458 HRL131434:HRL131458 IBH131434:IBH131458 ILD131434:ILD131458 IUZ131434:IUZ131458 JEV131434:JEV131458 JOR131434:JOR131458 JYN131434:JYN131458 KIJ131434:KIJ131458 KSF131434:KSF131458 LCB131434:LCB131458 LLX131434:LLX131458 LVT131434:LVT131458 MFP131434:MFP131458 MPL131434:MPL131458 MZH131434:MZH131458 NJD131434:NJD131458 NSZ131434:NSZ131458 OCV131434:OCV131458 OMR131434:OMR131458 OWN131434:OWN131458 PGJ131434:PGJ131458 PQF131434:PQF131458 QAB131434:QAB131458 QJX131434:QJX131458 QTT131434:QTT131458 RDP131434:RDP131458 RNL131434:RNL131458 RXH131434:RXH131458 SHD131434:SHD131458 SQZ131434:SQZ131458 TAV131434:TAV131458 TKR131434:TKR131458 TUN131434:TUN131458 UEJ131434:UEJ131458 UOF131434:UOF131458 UYB131434:UYB131458 VHX131434:VHX131458 VRT131434:VRT131458 WBP131434:WBP131458 WLL131434:WLL131458 WVH131434:WVH131458 C196969:C196993 IV196970:IV196994 SR196970:SR196994 ACN196970:ACN196994 AMJ196970:AMJ196994 AWF196970:AWF196994 BGB196970:BGB196994 BPX196970:BPX196994 BZT196970:BZT196994 CJP196970:CJP196994 CTL196970:CTL196994 DDH196970:DDH196994 DND196970:DND196994 DWZ196970:DWZ196994 EGV196970:EGV196994 EQR196970:EQR196994 FAN196970:FAN196994 FKJ196970:FKJ196994 FUF196970:FUF196994 GEB196970:GEB196994 GNX196970:GNX196994 GXT196970:GXT196994 HHP196970:HHP196994 HRL196970:HRL196994 IBH196970:IBH196994 ILD196970:ILD196994 IUZ196970:IUZ196994 JEV196970:JEV196994 JOR196970:JOR196994 JYN196970:JYN196994 KIJ196970:KIJ196994 KSF196970:KSF196994 LCB196970:LCB196994 LLX196970:LLX196994 LVT196970:LVT196994 MFP196970:MFP196994 MPL196970:MPL196994 MZH196970:MZH196994 NJD196970:NJD196994 NSZ196970:NSZ196994 OCV196970:OCV196994 OMR196970:OMR196994 OWN196970:OWN196994 PGJ196970:PGJ196994 PQF196970:PQF196994 QAB196970:QAB196994 QJX196970:QJX196994 QTT196970:QTT196994 RDP196970:RDP196994 RNL196970:RNL196994 RXH196970:RXH196994 SHD196970:SHD196994 SQZ196970:SQZ196994 TAV196970:TAV196994 TKR196970:TKR196994 TUN196970:TUN196994 UEJ196970:UEJ196994 UOF196970:UOF196994 UYB196970:UYB196994 VHX196970:VHX196994 VRT196970:VRT196994 WBP196970:WBP196994 WLL196970:WLL196994 WVH196970:WVH196994 C262505:C262529 IV262506:IV262530 SR262506:SR262530 ACN262506:ACN262530 AMJ262506:AMJ262530 AWF262506:AWF262530 BGB262506:BGB262530 BPX262506:BPX262530 BZT262506:BZT262530 CJP262506:CJP262530 CTL262506:CTL262530 DDH262506:DDH262530 DND262506:DND262530 DWZ262506:DWZ262530 EGV262506:EGV262530 EQR262506:EQR262530 FAN262506:FAN262530 FKJ262506:FKJ262530 FUF262506:FUF262530 GEB262506:GEB262530 GNX262506:GNX262530 GXT262506:GXT262530 HHP262506:HHP262530 HRL262506:HRL262530 IBH262506:IBH262530 ILD262506:ILD262530 IUZ262506:IUZ262530 JEV262506:JEV262530 JOR262506:JOR262530 JYN262506:JYN262530 KIJ262506:KIJ262530 KSF262506:KSF262530 LCB262506:LCB262530 LLX262506:LLX262530 LVT262506:LVT262530 MFP262506:MFP262530 MPL262506:MPL262530 MZH262506:MZH262530 NJD262506:NJD262530 NSZ262506:NSZ262530 OCV262506:OCV262530 OMR262506:OMR262530 OWN262506:OWN262530 PGJ262506:PGJ262530 PQF262506:PQF262530 QAB262506:QAB262530 QJX262506:QJX262530 QTT262506:QTT262530 RDP262506:RDP262530 RNL262506:RNL262530 RXH262506:RXH262530 SHD262506:SHD262530 SQZ262506:SQZ262530 TAV262506:TAV262530 TKR262506:TKR262530 TUN262506:TUN262530 UEJ262506:UEJ262530 UOF262506:UOF262530 UYB262506:UYB262530 VHX262506:VHX262530 VRT262506:VRT262530 WBP262506:WBP262530 WLL262506:WLL262530 WVH262506:WVH262530 C328041:C328065 IV328042:IV328066 SR328042:SR328066 ACN328042:ACN328066 AMJ328042:AMJ328066 AWF328042:AWF328066 BGB328042:BGB328066 BPX328042:BPX328066 BZT328042:BZT328066 CJP328042:CJP328066 CTL328042:CTL328066 DDH328042:DDH328066 DND328042:DND328066 DWZ328042:DWZ328066 EGV328042:EGV328066 EQR328042:EQR328066 FAN328042:FAN328066 FKJ328042:FKJ328066 FUF328042:FUF328066 GEB328042:GEB328066 GNX328042:GNX328066 GXT328042:GXT328066 HHP328042:HHP328066 HRL328042:HRL328066 IBH328042:IBH328066 ILD328042:ILD328066 IUZ328042:IUZ328066 JEV328042:JEV328066 JOR328042:JOR328066 JYN328042:JYN328066 KIJ328042:KIJ328066 KSF328042:KSF328066 LCB328042:LCB328066 LLX328042:LLX328066 LVT328042:LVT328066 MFP328042:MFP328066 MPL328042:MPL328066 MZH328042:MZH328066 NJD328042:NJD328066 NSZ328042:NSZ328066 OCV328042:OCV328066 OMR328042:OMR328066 OWN328042:OWN328066 PGJ328042:PGJ328066 PQF328042:PQF328066 QAB328042:QAB328066 QJX328042:QJX328066 QTT328042:QTT328066 RDP328042:RDP328066 RNL328042:RNL328066 RXH328042:RXH328066 SHD328042:SHD328066 SQZ328042:SQZ328066 TAV328042:TAV328066 TKR328042:TKR328066 TUN328042:TUN328066 UEJ328042:UEJ328066 UOF328042:UOF328066 UYB328042:UYB328066 VHX328042:VHX328066 VRT328042:VRT328066 WBP328042:WBP328066 WLL328042:WLL328066 WVH328042:WVH328066 C393577:C393601 IV393578:IV393602 SR393578:SR393602 ACN393578:ACN393602 AMJ393578:AMJ393602 AWF393578:AWF393602 BGB393578:BGB393602 BPX393578:BPX393602 BZT393578:BZT393602 CJP393578:CJP393602 CTL393578:CTL393602 DDH393578:DDH393602 DND393578:DND393602 DWZ393578:DWZ393602 EGV393578:EGV393602 EQR393578:EQR393602 FAN393578:FAN393602 FKJ393578:FKJ393602 FUF393578:FUF393602 GEB393578:GEB393602 GNX393578:GNX393602 GXT393578:GXT393602 HHP393578:HHP393602 HRL393578:HRL393602 IBH393578:IBH393602 ILD393578:ILD393602 IUZ393578:IUZ393602 JEV393578:JEV393602 JOR393578:JOR393602 JYN393578:JYN393602 KIJ393578:KIJ393602 KSF393578:KSF393602 LCB393578:LCB393602 LLX393578:LLX393602 LVT393578:LVT393602 MFP393578:MFP393602 MPL393578:MPL393602 MZH393578:MZH393602 NJD393578:NJD393602 NSZ393578:NSZ393602 OCV393578:OCV393602 OMR393578:OMR393602 OWN393578:OWN393602 PGJ393578:PGJ393602 PQF393578:PQF393602 QAB393578:QAB393602 QJX393578:QJX393602 QTT393578:QTT393602 RDP393578:RDP393602 RNL393578:RNL393602 RXH393578:RXH393602 SHD393578:SHD393602 SQZ393578:SQZ393602 TAV393578:TAV393602 TKR393578:TKR393602 TUN393578:TUN393602 UEJ393578:UEJ393602 UOF393578:UOF393602 UYB393578:UYB393602 VHX393578:VHX393602 VRT393578:VRT393602 WBP393578:WBP393602 WLL393578:WLL393602 WVH393578:WVH393602 C459113:C459137 IV459114:IV459138 SR459114:SR459138 ACN459114:ACN459138 AMJ459114:AMJ459138 AWF459114:AWF459138 BGB459114:BGB459138 BPX459114:BPX459138 BZT459114:BZT459138 CJP459114:CJP459138 CTL459114:CTL459138 DDH459114:DDH459138 DND459114:DND459138 DWZ459114:DWZ459138 EGV459114:EGV459138 EQR459114:EQR459138 FAN459114:FAN459138 FKJ459114:FKJ459138 FUF459114:FUF459138 GEB459114:GEB459138 GNX459114:GNX459138 GXT459114:GXT459138 HHP459114:HHP459138 HRL459114:HRL459138 IBH459114:IBH459138 ILD459114:ILD459138 IUZ459114:IUZ459138 JEV459114:JEV459138 JOR459114:JOR459138 JYN459114:JYN459138 KIJ459114:KIJ459138 KSF459114:KSF459138 LCB459114:LCB459138 LLX459114:LLX459138 LVT459114:LVT459138 MFP459114:MFP459138 MPL459114:MPL459138 MZH459114:MZH459138 NJD459114:NJD459138 NSZ459114:NSZ459138 OCV459114:OCV459138 OMR459114:OMR459138 OWN459114:OWN459138 PGJ459114:PGJ459138 PQF459114:PQF459138 QAB459114:QAB459138 QJX459114:QJX459138 QTT459114:QTT459138 RDP459114:RDP459138 RNL459114:RNL459138 RXH459114:RXH459138 SHD459114:SHD459138 SQZ459114:SQZ459138 TAV459114:TAV459138 TKR459114:TKR459138 TUN459114:TUN459138 UEJ459114:UEJ459138 UOF459114:UOF459138 UYB459114:UYB459138 VHX459114:VHX459138 VRT459114:VRT459138 WBP459114:WBP459138 WLL459114:WLL459138 WVH459114:WVH459138 C524649:C524673 IV524650:IV524674 SR524650:SR524674 ACN524650:ACN524674 AMJ524650:AMJ524674 AWF524650:AWF524674 BGB524650:BGB524674 BPX524650:BPX524674 BZT524650:BZT524674 CJP524650:CJP524674 CTL524650:CTL524674 DDH524650:DDH524674 DND524650:DND524674 DWZ524650:DWZ524674 EGV524650:EGV524674 EQR524650:EQR524674 FAN524650:FAN524674 FKJ524650:FKJ524674 FUF524650:FUF524674 GEB524650:GEB524674 GNX524650:GNX524674 GXT524650:GXT524674 HHP524650:HHP524674 HRL524650:HRL524674 IBH524650:IBH524674 ILD524650:ILD524674 IUZ524650:IUZ524674 JEV524650:JEV524674 JOR524650:JOR524674 JYN524650:JYN524674 KIJ524650:KIJ524674 KSF524650:KSF524674 LCB524650:LCB524674 LLX524650:LLX524674 LVT524650:LVT524674 MFP524650:MFP524674 MPL524650:MPL524674 MZH524650:MZH524674 NJD524650:NJD524674 NSZ524650:NSZ524674 OCV524650:OCV524674 OMR524650:OMR524674 OWN524650:OWN524674 PGJ524650:PGJ524674 PQF524650:PQF524674 QAB524650:QAB524674 QJX524650:QJX524674 QTT524650:QTT524674 RDP524650:RDP524674 RNL524650:RNL524674 RXH524650:RXH524674 SHD524650:SHD524674 SQZ524650:SQZ524674 TAV524650:TAV524674 TKR524650:TKR524674 TUN524650:TUN524674 UEJ524650:UEJ524674 UOF524650:UOF524674 UYB524650:UYB524674 VHX524650:VHX524674 VRT524650:VRT524674 WBP524650:WBP524674 WLL524650:WLL524674 WVH524650:WVH524674 C590185:C590209 IV590186:IV590210 SR590186:SR590210 ACN590186:ACN590210 AMJ590186:AMJ590210 AWF590186:AWF590210 BGB590186:BGB590210 BPX590186:BPX590210 BZT590186:BZT590210 CJP590186:CJP590210 CTL590186:CTL590210 DDH590186:DDH590210 DND590186:DND590210 DWZ590186:DWZ590210 EGV590186:EGV590210 EQR590186:EQR590210 FAN590186:FAN590210 FKJ590186:FKJ590210 FUF590186:FUF590210 GEB590186:GEB590210 GNX590186:GNX590210 GXT590186:GXT590210 HHP590186:HHP590210 HRL590186:HRL590210 IBH590186:IBH590210 ILD590186:ILD590210 IUZ590186:IUZ590210 JEV590186:JEV590210 JOR590186:JOR590210 JYN590186:JYN590210 KIJ590186:KIJ590210 KSF590186:KSF590210 LCB590186:LCB590210 LLX590186:LLX590210 LVT590186:LVT590210 MFP590186:MFP590210 MPL590186:MPL590210 MZH590186:MZH590210 NJD590186:NJD590210 NSZ590186:NSZ590210 OCV590186:OCV590210 OMR590186:OMR590210 OWN590186:OWN590210 PGJ590186:PGJ590210 PQF590186:PQF590210 QAB590186:QAB590210 QJX590186:QJX590210 QTT590186:QTT590210 RDP590186:RDP590210 RNL590186:RNL590210 RXH590186:RXH590210 SHD590186:SHD590210 SQZ590186:SQZ590210 TAV590186:TAV590210 TKR590186:TKR590210 TUN590186:TUN590210 UEJ590186:UEJ590210 UOF590186:UOF590210 UYB590186:UYB590210 VHX590186:VHX590210 VRT590186:VRT590210 WBP590186:WBP590210 WLL590186:WLL590210 WVH590186:WVH590210 C655721:C655745 IV655722:IV655746 SR655722:SR655746 ACN655722:ACN655746 AMJ655722:AMJ655746 AWF655722:AWF655746 BGB655722:BGB655746 BPX655722:BPX655746 BZT655722:BZT655746 CJP655722:CJP655746 CTL655722:CTL655746 DDH655722:DDH655746 DND655722:DND655746 DWZ655722:DWZ655746 EGV655722:EGV655746 EQR655722:EQR655746 FAN655722:FAN655746 FKJ655722:FKJ655746 FUF655722:FUF655746 GEB655722:GEB655746 GNX655722:GNX655746 GXT655722:GXT655746 HHP655722:HHP655746 HRL655722:HRL655746 IBH655722:IBH655746 ILD655722:ILD655746 IUZ655722:IUZ655746 JEV655722:JEV655746 JOR655722:JOR655746 JYN655722:JYN655746 KIJ655722:KIJ655746 KSF655722:KSF655746 LCB655722:LCB655746 LLX655722:LLX655746 LVT655722:LVT655746 MFP655722:MFP655746 MPL655722:MPL655746 MZH655722:MZH655746 NJD655722:NJD655746 NSZ655722:NSZ655746 OCV655722:OCV655746 OMR655722:OMR655746 OWN655722:OWN655746 PGJ655722:PGJ655746 PQF655722:PQF655746 QAB655722:QAB655746 QJX655722:QJX655746 QTT655722:QTT655746 RDP655722:RDP655746 RNL655722:RNL655746 RXH655722:RXH655746 SHD655722:SHD655746 SQZ655722:SQZ655746 TAV655722:TAV655746 TKR655722:TKR655746 TUN655722:TUN655746 UEJ655722:UEJ655746 UOF655722:UOF655746 UYB655722:UYB655746 VHX655722:VHX655746 VRT655722:VRT655746 WBP655722:WBP655746 WLL655722:WLL655746 WVH655722:WVH655746 C721257:C721281 IV721258:IV721282 SR721258:SR721282 ACN721258:ACN721282 AMJ721258:AMJ721282 AWF721258:AWF721282 BGB721258:BGB721282 BPX721258:BPX721282 BZT721258:BZT721282 CJP721258:CJP721282 CTL721258:CTL721282 DDH721258:DDH721282 DND721258:DND721282 DWZ721258:DWZ721282 EGV721258:EGV721282 EQR721258:EQR721282 FAN721258:FAN721282 FKJ721258:FKJ721282 FUF721258:FUF721282 GEB721258:GEB721282 GNX721258:GNX721282 GXT721258:GXT721282 HHP721258:HHP721282 HRL721258:HRL721282 IBH721258:IBH721282 ILD721258:ILD721282 IUZ721258:IUZ721282 JEV721258:JEV721282 JOR721258:JOR721282 JYN721258:JYN721282 KIJ721258:KIJ721282 KSF721258:KSF721282 LCB721258:LCB721282 LLX721258:LLX721282 LVT721258:LVT721282 MFP721258:MFP721282 MPL721258:MPL721282 MZH721258:MZH721282 NJD721258:NJD721282 NSZ721258:NSZ721282 OCV721258:OCV721282 OMR721258:OMR721282 OWN721258:OWN721282 PGJ721258:PGJ721282 PQF721258:PQF721282 QAB721258:QAB721282 QJX721258:QJX721282 QTT721258:QTT721282 RDP721258:RDP721282 RNL721258:RNL721282 RXH721258:RXH721282 SHD721258:SHD721282 SQZ721258:SQZ721282 TAV721258:TAV721282 TKR721258:TKR721282 TUN721258:TUN721282 UEJ721258:UEJ721282 UOF721258:UOF721282 UYB721258:UYB721282 VHX721258:VHX721282 VRT721258:VRT721282 WBP721258:WBP721282 WLL721258:WLL721282 WVH721258:WVH721282 C786793:C786817 IV786794:IV786818 SR786794:SR786818 ACN786794:ACN786818 AMJ786794:AMJ786818 AWF786794:AWF786818 BGB786794:BGB786818 BPX786794:BPX786818 BZT786794:BZT786818 CJP786794:CJP786818 CTL786794:CTL786818 DDH786794:DDH786818 DND786794:DND786818 DWZ786794:DWZ786818 EGV786794:EGV786818 EQR786794:EQR786818 FAN786794:FAN786818 FKJ786794:FKJ786818 FUF786794:FUF786818 GEB786794:GEB786818 GNX786794:GNX786818 GXT786794:GXT786818 HHP786794:HHP786818 HRL786794:HRL786818 IBH786794:IBH786818 ILD786794:ILD786818 IUZ786794:IUZ786818 JEV786794:JEV786818 JOR786794:JOR786818 JYN786794:JYN786818 KIJ786794:KIJ786818 KSF786794:KSF786818 LCB786794:LCB786818 LLX786794:LLX786818 LVT786794:LVT786818 MFP786794:MFP786818 MPL786794:MPL786818 MZH786794:MZH786818 NJD786794:NJD786818 NSZ786794:NSZ786818 OCV786794:OCV786818 OMR786794:OMR786818 OWN786794:OWN786818 PGJ786794:PGJ786818 PQF786794:PQF786818 QAB786794:QAB786818 QJX786794:QJX786818 QTT786794:QTT786818 RDP786794:RDP786818 RNL786794:RNL786818 RXH786794:RXH786818 SHD786794:SHD786818 SQZ786794:SQZ786818 TAV786794:TAV786818 TKR786794:TKR786818 TUN786794:TUN786818 UEJ786794:UEJ786818 UOF786794:UOF786818 UYB786794:UYB786818 VHX786794:VHX786818 VRT786794:VRT786818 WBP786794:WBP786818 WLL786794:WLL786818 WVH786794:WVH786818 C852329:C852353 IV852330:IV852354 SR852330:SR852354 ACN852330:ACN852354 AMJ852330:AMJ852354 AWF852330:AWF852354 BGB852330:BGB852354 BPX852330:BPX852354 BZT852330:BZT852354 CJP852330:CJP852354 CTL852330:CTL852354 DDH852330:DDH852354 DND852330:DND852354 DWZ852330:DWZ852354 EGV852330:EGV852354 EQR852330:EQR852354 FAN852330:FAN852354 FKJ852330:FKJ852354 FUF852330:FUF852354 GEB852330:GEB852354 GNX852330:GNX852354 GXT852330:GXT852354 HHP852330:HHP852354 HRL852330:HRL852354 IBH852330:IBH852354 ILD852330:ILD852354 IUZ852330:IUZ852354 JEV852330:JEV852354 JOR852330:JOR852354 JYN852330:JYN852354 KIJ852330:KIJ852354 KSF852330:KSF852354 LCB852330:LCB852354 LLX852330:LLX852354 LVT852330:LVT852354 MFP852330:MFP852354 MPL852330:MPL852354 MZH852330:MZH852354 NJD852330:NJD852354 NSZ852330:NSZ852354 OCV852330:OCV852354 OMR852330:OMR852354 OWN852330:OWN852354 PGJ852330:PGJ852354 PQF852330:PQF852354 QAB852330:QAB852354 QJX852330:QJX852354 QTT852330:QTT852354 RDP852330:RDP852354 RNL852330:RNL852354 RXH852330:RXH852354 SHD852330:SHD852354 SQZ852330:SQZ852354 TAV852330:TAV852354 TKR852330:TKR852354 TUN852330:TUN852354 UEJ852330:UEJ852354 UOF852330:UOF852354 UYB852330:UYB852354 VHX852330:VHX852354 VRT852330:VRT852354 WBP852330:WBP852354 WLL852330:WLL852354 WVH852330:WVH852354 C917865:C917889 IV917866:IV917890 SR917866:SR917890 ACN917866:ACN917890 AMJ917866:AMJ917890 AWF917866:AWF917890 BGB917866:BGB917890 BPX917866:BPX917890 BZT917866:BZT917890 CJP917866:CJP917890 CTL917866:CTL917890 DDH917866:DDH917890 DND917866:DND917890 DWZ917866:DWZ917890 EGV917866:EGV917890 EQR917866:EQR917890 FAN917866:FAN917890 FKJ917866:FKJ917890 FUF917866:FUF917890 GEB917866:GEB917890 GNX917866:GNX917890 GXT917866:GXT917890 HHP917866:HHP917890 HRL917866:HRL917890 IBH917866:IBH917890 ILD917866:ILD917890 IUZ917866:IUZ917890 JEV917866:JEV917890 JOR917866:JOR917890 JYN917866:JYN917890 KIJ917866:KIJ917890 KSF917866:KSF917890 LCB917866:LCB917890 LLX917866:LLX917890 LVT917866:LVT917890 MFP917866:MFP917890 MPL917866:MPL917890 MZH917866:MZH917890 NJD917866:NJD917890 NSZ917866:NSZ917890 OCV917866:OCV917890 OMR917866:OMR917890 OWN917866:OWN917890 PGJ917866:PGJ917890 PQF917866:PQF917890 QAB917866:QAB917890 QJX917866:QJX917890 QTT917866:QTT917890 RDP917866:RDP917890 RNL917866:RNL917890 RXH917866:RXH917890 SHD917866:SHD917890 SQZ917866:SQZ917890 TAV917866:TAV917890 TKR917866:TKR917890 TUN917866:TUN917890 UEJ917866:UEJ917890 UOF917866:UOF917890 UYB917866:UYB917890 VHX917866:VHX917890 VRT917866:VRT917890 WBP917866:WBP917890 WLL917866:WLL917890 WVH917866:WVH917890 C983401:C983425 IV983402:IV983426 SR983402:SR983426 ACN983402:ACN983426 AMJ983402:AMJ983426 AWF983402:AWF983426 BGB983402:BGB983426 BPX983402:BPX983426 BZT983402:BZT983426 CJP983402:CJP983426 CTL983402:CTL983426 DDH983402:DDH983426 DND983402:DND983426 DWZ983402:DWZ983426 EGV983402:EGV983426 EQR983402:EQR983426 FAN983402:FAN983426 FKJ983402:FKJ983426 FUF983402:FUF983426 GEB983402:GEB983426 GNX983402:GNX983426 GXT983402:GXT983426 HHP983402:HHP983426 HRL983402:HRL983426 IBH983402:IBH983426 ILD983402:ILD983426 IUZ983402:IUZ983426 JEV983402:JEV983426 JOR983402:JOR983426 JYN983402:JYN983426 KIJ983402:KIJ983426 KSF983402:KSF983426 LCB983402:LCB983426 LLX983402:LLX983426 LVT983402:LVT983426 MFP983402:MFP983426 MPL983402:MPL983426 MZH983402:MZH983426 NJD983402:NJD983426 NSZ983402:NSZ983426 OCV983402:OCV983426 OMR983402:OMR983426 OWN983402:OWN983426 PGJ983402:PGJ983426 PQF983402:PQF983426 QAB983402:QAB983426 QJX983402:QJX983426 QTT983402:QTT983426 RDP983402:RDP983426 RNL983402:RNL983426 RXH983402:RXH983426 SHD983402:SHD983426 SQZ983402:SQZ983426 TAV983402:TAV983426 TKR983402:TKR983426 TUN983402:TUN983426 UEJ983402:UEJ983426 UOF983402:UOF983426 UYB983402:UYB983426 VHX983402:VHX983426 VRT983402:VRT983426 WBP983402:WBP983426 WLL983402:WLL983426 WVH983402:WVH983426 UOF983767:UOF983816 IV307:IV331 SR307:SR331 ACN307:ACN331 AMJ307:AMJ331 AWF307:AWF331 BGB307:BGB331 BPX307:BPX331 BZT307:BZT331 CJP307:CJP331 CTL307:CTL331 DDH307:DDH331 DND307:DND331 DWZ307:DWZ331 EGV307:EGV331 EQR307:EQR331 FAN307:FAN331 FKJ307:FKJ331 FUF307:FUF331 GEB307:GEB331 GNX307:GNX331 GXT307:GXT331 HHP307:HHP331 HRL307:HRL331 IBH307:IBH331 ILD307:ILD331 IUZ307:IUZ331 JEV307:JEV331 JOR307:JOR331 JYN307:JYN331 KIJ307:KIJ331 KSF307:KSF331 LCB307:LCB331 LLX307:LLX331 LVT307:LVT331 MFP307:MFP331 MPL307:MPL331 MZH307:MZH331 NJD307:NJD331 NSZ307:NSZ331 OCV307:OCV331 OMR307:OMR331 OWN307:OWN331 PGJ307:PGJ331 PQF307:PQF331 QAB307:QAB331 QJX307:QJX331 QTT307:QTT331 RDP307:RDP331 RNL307:RNL331 RXH307:RXH331 SHD307:SHD331 SQZ307:SQZ331 TAV307:TAV331 TKR307:TKR331 TUN307:TUN331 UEJ307:UEJ331 UOF307:UOF331 UYB307:UYB331 VHX307:VHX331 VRT307:VRT331 WBP307:WBP331 WLL307:WLL331 WVH307:WVH331 C65842:C65866 IV65843:IV65867 SR65843:SR65867 ACN65843:ACN65867 AMJ65843:AMJ65867 AWF65843:AWF65867 BGB65843:BGB65867 BPX65843:BPX65867 BZT65843:BZT65867 CJP65843:CJP65867 CTL65843:CTL65867 DDH65843:DDH65867 DND65843:DND65867 DWZ65843:DWZ65867 EGV65843:EGV65867 EQR65843:EQR65867 FAN65843:FAN65867 FKJ65843:FKJ65867 FUF65843:FUF65867 GEB65843:GEB65867 GNX65843:GNX65867 GXT65843:GXT65867 HHP65843:HHP65867 HRL65843:HRL65867 IBH65843:IBH65867 ILD65843:ILD65867 IUZ65843:IUZ65867 JEV65843:JEV65867 JOR65843:JOR65867 JYN65843:JYN65867 KIJ65843:KIJ65867 KSF65843:KSF65867 LCB65843:LCB65867 LLX65843:LLX65867 LVT65843:LVT65867 MFP65843:MFP65867 MPL65843:MPL65867 MZH65843:MZH65867 NJD65843:NJD65867 NSZ65843:NSZ65867 OCV65843:OCV65867 OMR65843:OMR65867 OWN65843:OWN65867 PGJ65843:PGJ65867 PQF65843:PQF65867 QAB65843:QAB65867 QJX65843:QJX65867 QTT65843:QTT65867 RDP65843:RDP65867 RNL65843:RNL65867 RXH65843:RXH65867 SHD65843:SHD65867 SQZ65843:SQZ65867 TAV65843:TAV65867 TKR65843:TKR65867 TUN65843:TUN65867 UEJ65843:UEJ65867 UOF65843:UOF65867 UYB65843:UYB65867 VHX65843:VHX65867 VRT65843:VRT65867 WBP65843:WBP65867 WLL65843:WLL65867 WVH65843:WVH65867 C131378:C131402 IV131379:IV131403 SR131379:SR131403 ACN131379:ACN131403 AMJ131379:AMJ131403 AWF131379:AWF131403 BGB131379:BGB131403 BPX131379:BPX131403 BZT131379:BZT131403 CJP131379:CJP131403 CTL131379:CTL131403 DDH131379:DDH131403 DND131379:DND131403 DWZ131379:DWZ131403 EGV131379:EGV131403 EQR131379:EQR131403 FAN131379:FAN131403 FKJ131379:FKJ131403 FUF131379:FUF131403 GEB131379:GEB131403 GNX131379:GNX131403 GXT131379:GXT131403 HHP131379:HHP131403 HRL131379:HRL131403 IBH131379:IBH131403 ILD131379:ILD131403 IUZ131379:IUZ131403 JEV131379:JEV131403 JOR131379:JOR131403 JYN131379:JYN131403 KIJ131379:KIJ131403 KSF131379:KSF131403 LCB131379:LCB131403 LLX131379:LLX131403 LVT131379:LVT131403 MFP131379:MFP131403 MPL131379:MPL131403 MZH131379:MZH131403 NJD131379:NJD131403 NSZ131379:NSZ131403 OCV131379:OCV131403 OMR131379:OMR131403 OWN131379:OWN131403 PGJ131379:PGJ131403 PQF131379:PQF131403 QAB131379:QAB131403 QJX131379:QJX131403 QTT131379:QTT131403 RDP131379:RDP131403 RNL131379:RNL131403 RXH131379:RXH131403 SHD131379:SHD131403 SQZ131379:SQZ131403 TAV131379:TAV131403 TKR131379:TKR131403 TUN131379:TUN131403 UEJ131379:UEJ131403 UOF131379:UOF131403 UYB131379:UYB131403 VHX131379:VHX131403 VRT131379:VRT131403 WBP131379:WBP131403 WLL131379:WLL131403 WVH131379:WVH131403 C196914:C196938 IV196915:IV196939 SR196915:SR196939 ACN196915:ACN196939 AMJ196915:AMJ196939 AWF196915:AWF196939 BGB196915:BGB196939 BPX196915:BPX196939 BZT196915:BZT196939 CJP196915:CJP196939 CTL196915:CTL196939 DDH196915:DDH196939 DND196915:DND196939 DWZ196915:DWZ196939 EGV196915:EGV196939 EQR196915:EQR196939 FAN196915:FAN196939 FKJ196915:FKJ196939 FUF196915:FUF196939 GEB196915:GEB196939 GNX196915:GNX196939 GXT196915:GXT196939 HHP196915:HHP196939 HRL196915:HRL196939 IBH196915:IBH196939 ILD196915:ILD196939 IUZ196915:IUZ196939 JEV196915:JEV196939 JOR196915:JOR196939 JYN196915:JYN196939 KIJ196915:KIJ196939 KSF196915:KSF196939 LCB196915:LCB196939 LLX196915:LLX196939 LVT196915:LVT196939 MFP196915:MFP196939 MPL196915:MPL196939 MZH196915:MZH196939 NJD196915:NJD196939 NSZ196915:NSZ196939 OCV196915:OCV196939 OMR196915:OMR196939 OWN196915:OWN196939 PGJ196915:PGJ196939 PQF196915:PQF196939 QAB196915:QAB196939 QJX196915:QJX196939 QTT196915:QTT196939 RDP196915:RDP196939 RNL196915:RNL196939 RXH196915:RXH196939 SHD196915:SHD196939 SQZ196915:SQZ196939 TAV196915:TAV196939 TKR196915:TKR196939 TUN196915:TUN196939 UEJ196915:UEJ196939 UOF196915:UOF196939 UYB196915:UYB196939 VHX196915:VHX196939 VRT196915:VRT196939 WBP196915:WBP196939 WLL196915:WLL196939 WVH196915:WVH196939 C262450:C262474 IV262451:IV262475 SR262451:SR262475 ACN262451:ACN262475 AMJ262451:AMJ262475 AWF262451:AWF262475 BGB262451:BGB262475 BPX262451:BPX262475 BZT262451:BZT262475 CJP262451:CJP262475 CTL262451:CTL262475 DDH262451:DDH262475 DND262451:DND262475 DWZ262451:DWZ262475 EGV262451:EGV262475 EQR262451:EQR262475 FAN262451:FAN262475 FKJ262451:FKJ262475 FUF262451:FUF262475 GEB262451:GEB262475 GNX262451:GNX262475 GXT262451:GXT262475 HHP262451:HHP262475 HRL262451:HRL262475 IBH262451:IBH262475 ILD262451:ILD262475 IUZ262451:IUZ262475 JEV262451:JEV262475 JOR262451:JOR262475 JYN262451:JYN262475 KIJ262451:KIJ262475 KSF262451:KSF262475 LCB262451:LCB262475 LLX262451:LLX262475 LVT262451:LVT262475 MFP262451:MFP262475 MPL262451:MPL262475 MZH262451:MZH262475 NJD262451:NJD262475 NSZ262451:NSZ262475 OCV262451:OCV262475 OMR262451:OMR262475 OWN262451:OWN262475 PGJ262451:PGJ262475 PQF262451:PQF262475 QAB262451:QAB262475 QJX262451:QJX262475 QTT262451:QTT262475 RDP262451:RDP262475 RNL262451:RNL262475 RXH262451:RXH262475 SHD262451:SHD262475 SQZ262451:SQZ262475 TAV262451:TAV262475 TKR262451:TKR262475 TUN262451:TUN262475 UEJ262451:UEJ262475 UOF262451:UOF262475 UYB262451:UYB262475 VHX262451:VHX262475 VRT262451:VRT262475 WBP262451:WBP262475 WLL262451:WLL262475 WVH262451:WVH262475 C327986:C328010 IV327987:IV328011 SR327987:SR328011 ACN327987:ACN328011 AMJ327987:AMJ328011 AWF327987:AWF328011 BGB327987:BGB328011 BPX327987:BPX328011 BZT327987:BZT328011 CJP327987:CJP328011 CTL327987:CTL328011 DDH327987:DDH328011 DND327987:DND328011 DWZ327987:DWZ328011 EGV327987:EGV328011 EQR327987:EQR328011 FAN327987:FAN328011 FKJ327987:FKJ328011 FUF327987:FUF328011 GEB327987:GEB328011 GNX327987:GNX328011 GXT327987:GXT328011 HHP327987:HHP328011 HRL327987:HRL328011 IBH327987:IBH328011 ILD327987:ILD328011 IUZ327987:IUZ328011 JEV327987:JEV328011 JOR327987:JOR328011 JYN327987:JYN328011 KIJ327987:KIJ328011 KSF327987:KSF328011 LCB327987:LCB328011 LLX327987:LLX328011 LVT327987:LVT328011 MFP327987:MFP328011 MPL327987:MPL328011 MZH327987:MZH328011 NJD327987:NJD328011 NSZ327987:NSZ328011 OCV327987:OCV328011 OMR327987:OMR328011 OWN327987:OWN328011 PGJ327987:PGJ328011 PQF327987:PQF328011 QAB327987:QAB328011 QJX327987:QJX328011 QTT327987:QTT328011 RDP327987:RDP328011 RNL327987:RNL328011 RXH327987:RXH328011 SHD327987:SHD328011 SQZ327987:SQZ328011 TAV327987:TAV328011 TKR327987:TKR328011 TUN327987:TUN328011 UEJ327987:UEJ328011 UOF327987:UOF328011 UYB327987:UYB328011 VHX327987:VHX328011 VRT327987:VRT328011 WBP327987:WBP328011 WLL327987:WLL328011 WVH327987:WVH328011 C393522:C393546 IV393523:IV393547 SR393523:SR393547 ACN393523:ACN393547 AMJ393523:AMJ393547 AWF393523:AWF393547 BGB393523:BGB393547 BPX393523:BPX393547 BZT393523:BZT393547 CJP393523:CJP393547 CTL393523:CTL393547 DDH393523:DDH393547 DND393523:DND393547 DWZ393523:DWZ393547 EGV393523:EGV393547 EQR393523:EQR393547 FAN393523:FAN393547 FKJ393523:FKJ393547 FUF393523:FUF393547 GEB393523:GEB393547 GNX393523:GNX393547 GXT393523:GXT393547 HHP393523:HHP393547 HRL393523:HRL393547 IBH393523:IBH393547 ILD393523:ILD393547 IUZ393523:IUZ393547 JEV393523:JEV393547 JOR393523:JOR393547 JYN393523:JYN393547 KIJ393523:KIJ393547 KSF393523:KSF393547 LCB393523:LCB393547 LLX393523:LLX393547 LVT393523:LVT393547 MFP393523:MFP393547 MPL393523:MPL393547 MZH393523:MZH393547 NJD393523:NJD393547 NSZ393523:NSZ393547 OCV393523:OCV393547 OMR393523:OMR393547 OWN393523:OWN393547 PGJ393523:PGJ393547 PQF393523:PQF393547 QAB393523:QAB393547 QJX393523:QJX393547 QTT393523:QTT393547 RDP393523:RDP393547 RNL393523:RNL393547 RXH393523:RXH393547 SHD393523:SHD393547 SQZ393523:SQZ393547 TAV393523:TAV393547 TKR393523:TKR393547 TUN393523:TUN393547 UEJ393523:UEJ393547 UOF393523:UOF393547 UYB393523:UYB393547 VHX393523:VHX393547 VRT393523:VRT393547 WBP393523:WBP393547 WLL393523:WLL393547 WVH393523:WVH393547 C459058:C459082 IV459059:IV459083 SR459059:SR459083 ACN459059:ACN459083 AMJ459059:AMJ459083 AWF459059:AWF459083 BGB459059:BGB459083 BPX459059:BPX459083 BZT459059:BZT459083 CJP459059:CJP459083 CTL459059:CTL459083 DDH459059:DDH459083 DND459059:DND459083 DWZ459059:DWZ459083 EGV459059:EGV459083 EQR459059:EQR459083 FAN459059:FAN459083 FKJ459059:FKJ459083 FUF459059:FUF459083 GEB459059:GEB459083 GNX459059:GNX459083 GXT459059:GXT459083 HHP459059:HHP459083 HRL459059:HRL459083 IBH459059:IBH459083 ILD459059:ILD459083 IUZ459059:IUZ459083 JEV459059:JEV459083 JOR459059:JOR459083 JYN459059:JYN459083 KIJ459059:KIJ459083 KSF459059:KSF459083 LCB459059:LCB459083 LLX459059:LLX459083 LVT459059:LVT459083 MFP459059:MFP459083 MPL459059:MPL459083 MZH459059:MZH459083 NJD459059:NJD459083 NSZ459059:NSZ459083 OCV459059:OCV459083 OMR459059:OMR459083 OWN459059:OWN459083 PGJ459059:PGJ459083 PQF459059:PQF459083 QAB459059:QAB459083 QJX459059:QJX459083 QTT459059:QTT459083 RDP459059:RDP459083 RNL459059:RNL459083 RXH459059:RXH459083 SHD459059:SHD459083 SQZ459059:SQZ459083 TAV459059:TAV459083 TKR459059:TKR459083 TUN459059:TUN459083 UEJ459059:UEJ459083 UOF459059:UOF459083 UYB459059:UYB459083 VHX459059:VHX459083 VRT459059:VRT459083 WBP459059:WBP459083 WLL459059:WLL459083 WVH459059:WVH459083 C524594:C524618 IV524595:IV524619 SR524595:SR524619 ACN524595:ACN524619 AMJ524595:AMJ524619 AWF524595:AWF524619 BGB524595:BGB524619 BPX524595:BPX524619 BZT524595:BZT524619 CJP524595:CJP524619 CTL524595:CTL524619 DDH524595:DDH524619 DND524595:DND524619 DWZ524595:DWZ524619 EGV524595:EGV524619 EQR524595:EQR524619 FAN524595:FAN524619 FKJ524595:FKJ524619 FUF524595:FUF524619 GEB524595:GEB524619 GNX524595:GNX524619 GXT524595:GXT524619 HHP524595:HHP524619 HRL524595:HRL524619 IBH524595:IBH524619 ILD524595:ILD524619 IUZ524595:IUZ524619 JEV524595:JEV524619 JOR524595:JOR524619 JYN524595:JYN524619 KIJ524595:KIJ524619 KSF524595:KSF524619 LCB524595:LCB524619 LLX524595:LLX524619 LVT524595:LVT524619 MFP524595:MFP524619 MPL524595:MPL524619 MZH524595:MZH524619 NJD524595:NJD524619 NSZ524595:NSZ524619 OCV524595:OCV524619 OMR524595:OMR524619 OWN524595:OWN524619 PGJ524595:PGJ524619 PQF524595:PQF524619 QAB524595:QAB524619 QJX524595:QJX524619 QTT524595:QTT524619 RDP524595:RDP524619 RNL524595:RNL524619 RXH524595:RXH524619 SHD524595:SHD524619 SQZ524595:SQZ524619 TAV524595:TAV524619 TKR524595:TKR524619 TUN524595:TUN524619 UEJ524595:UEJ524619 UOF524595:UOF524619 UYB524595:UYB524619 VHX524595:VHX524619 VRT524595:VRT524619 WBP524595:WBP524619 WLL524595:WLL524619 WVH524595:WVH524619 C590130:C590154 IV590131:IV590155 SR590131:SR590155 ACN590131:ACN590155 AMJ590131:AMJ590155 AWF590131:AWF590155 BGB590131:BGB590155 BPX590131:BPX590155 BZT590131:BZT590155 CJP590131:CJP590155 CTL590131:CTL590155 DDH590131:DDH590155 DND590131:DND590155 DWZ590131:DWZ590155 EGV590131:EGV590155 EQR590131:EQR590155 FAN590131:FAN590155 FKJ590131:FKJ590155 FUF590131:FUF590155 GEB590131:GEB590155 GNX590131:GNX590155 GXT590131:GXT590155 HHP590131:HHP590155 HRL590131:HRL590155 IBH590131:IBH590155 ILD590131:ILD590155 IUZ590131:IUZ590155 JEV590131:JEV590155 JOR590131:JOR590155 JYN590131:JYN590155 KIJ590131:KIJ590155 KSF590131:KSF590155 LCB590131:LCB590155 LLX590131:LLX590155 LVT590131:LVT590155 MFP590131:MFP590155 MPL590131:MPL590155 MZH590131:MZH590155 NJD590131:NJD590155 NSZ590131:NSZ590155 OCV590131:OCV590155 OMR590131:OMR590155 OWN590131:OWN590155 PGJ590131:PGJ590155 PQF590131:PQF590155 QAB590131:QAB590155 QJX590131:QJX590155 QTT590131:QTT590155 RDP590131:RDP590155 RNL590131:RNL590155 RXH590131:RXH590155 SHD590131:SHD590155 SQZ590131:SQZ590155 TAV590131:TAV590155 TKR590131:TKR590155 TUN590131:TUN590155 UEJ590131:UEJ590155 UOF590131:UOF590155 UYB590131:UYB590155 VHX590131:VHX590155 VRT590131:VRT590155 WBP590131:WBP590155 WLL590131:WLL590155 WVH590131:WVH590155 C655666:C655690 IV655667:IV655691 SR655667:SR655691 ACN655667:ACN655691 AMJ655667:AMJ655691 AWF655667:AWF655691 BGB655667:BGB655691 BPX655667:BPX655691 BZT655667:BZT655691 CJP655667:CJP655691 CTL655667:CTL655691 DDH655667:DDH655691 DND655667:DND655691 DWZ655667:DWZ655691 EGV655667:EGV655691 EQR655667:EQR655691 FAN655667:FAN655691 FKJ655667:FKJ655691 FUF655667:FUF655691 GEB655667:GEB655691 GNX655667:GNX655691 GXT655667:GXT655691 HHP655667:HHP655691 HRL655667:HRL655691 IBH655667:IBH655691 ILD655667:ILD655691 IUZ655667:IUZ655691 JEV655667:JEV655691 JOR655667:JOR655691 JYN655667:JYN655691 KIJ655667:KIJ655691 KSF655667:KSF655691 LCB655667:LCB655691 LLX655667:LLX655691 LVT655667:LVT655691 MFP655667:MFP655691 MPL655667:MPL655691 MZH655667:MZH655691 NJD655667:NJD655691 NSZ655667:NSZ655691 OCV655667:OCV655691 OMR655667:OMR655691 OWN655667:OWN655691 PGJ655667:PGJ655691 PQF655667:PQF655691 QAB655667:QAB655691 QJX655667:QJX655691 QTT655667:QTT655691 RDP655667:RDP655691 RNL655667:RNL655691 RXH655667:RXH655691 SHD655667:SHD655691 SQZ655667:SQZ655691 TAV655667:TAV655691 TKR655667:TKR655691 TUN655667:TUN655691 UEJ655667:UEJ655691 UOF655667:UOF655691 UYB655667:UYB655691 VHX655667:VHX655691 VRT655667:VRT655691 WBP655667:WBP655691 WLL655667:WLL655691 WVH655667:WVH655691 C721202:C721226 IV721203:IV721227 SR721203:SR721227 ACN721203:ACN721227 AMJ721203:AMJ721227 AWF721203:AWF721227 BGB721203:BGB721227 BPX721203:BPX721227 BZT721203:BZT721227 CJP721203:CJP721227 CTL721203:CTL721227 DDH721203:DDH721227 DND721203:DND721227 DWZ721203:DWZ721227 EGV721203:EGV721227 EQR721203:EQR721227 FAN721203:FAN721227 FKJ721203:FKJ721227 FUF721203:FUF721227 GEB721203:GEB721227 GNX721203:GNX721227 GXT721203:GXT721227 HHP721203:HHP721227 HRL721203:HRL721227 IBH721203:IBH721227 ILD721203:ILD721227 IUZ721203:IUZ721227 JEV721203:JEV721227 JOR721203:JOR721227 JYN721203:JYN721227 KIJ721203:KIJ721227 KSF721203:KSF721227 LCB721203:LCB721227 LLX721203:LLX721227 LVT721203:LVT721227 MFP721203:MFP721227 MPL721203:MPL721227 MZH721203:MZH721227 NJD721203:NJD721227 NSZ721203:NSZ721227 OCV721203:OCV721227 OMR721203:OMR721227 OWN721203:OWN721227 PGJ721203:PGJ721227 PQF721203:PQF721227 QAB721203:QAB721227 QJX721203:QJX721227 QTT721203:QTT721227 RDP721203:RDP721227 RNL721203:RNL721227 RXH721203:RXH721227 SHD721203:SHD721227 SQZ721203:SQZ721227 TAV721203:TAV721227 TKR721203:TKR721227 TUN721203:TUN721227 UEJ721203:UEJ721227 UOF721203:UOF721227 UYB721203:UYB721227 VHX721203:VHX721227 VRT721203:VRT721227 WBP721203:WBP721227 WLL721203:WLL721227 WVH721203:WVH721227 C786738:C786762 IV786739:IV786763 SR786739:SR786763 ACN786739:ACN786763 AMJ786739:AMJ786763 AWF786739:AWF786763 BGB786739:BGB786763 BPX786739:BPX786763 BZT786739:BZT786763 CJP786739:CJP786763 CTL786739:CTL786763 DDH786739:DDH786763 DND786739:DND786763 DWZ786739:DWZ786763 EGV786739:EGV786763 EQR786739:EQR786763 FAN786739:FAN786763 FKJ786739:FKJ786763 FUF786739:FUF786763 GEB786739:GEB786763 GNX786739:GNX786763 GXT786739:GXT786763 HHP786739:HHP786763 HRL786739:HRL786763 IBH786739:IBH786763 ILD786739:ILD786763 IUZ786739:IUZ786763 JEV786739:JEV786763 JOR786739:JOR786763 JYN786739:JYN786763 KIJ786739:KIJ786763 KSF786739:KSF786763 LCB786739:LCB786763 LLX786739:LLX786763 LVT786739:LVT786763 MFP786739:MFP786763 MPL786739:MPL786763 MZH786739:MZH786763 NJD786739:NJD786763 NSZ786739:NSZ786763 OCV786739:OCV786763 OMR786739:OMR786763 OWN786739:OWN786763 PGJ786739:PGJ786763 PQF786739:PQF786763 QAB786739:QAB786763 QJX786739:QJX786763 QTT786739:QTT786763 RDP786739:RDP786763 RNL786739:RNL786763 RXH786739:RXH786763 SHD786739:SHD786763 SQZ786739:SQZ786763 TAV786739:TAV786763 TKR786739:TKR786763 TUN786739:TUN786763 UEJ786739:UEJ786763 UOF786739:UOF786763 UYB786739:UYB786763 VHX786739:VHX786763 VRT786739:VRT786763 WBP786739:WBP786763 WLL786739:WLL786763 WVH786739:WVH786763 C852274:C852298 IV852275:IV852299 SR852275:SR852299 ACN852275:ACN852299 AMJ852275:AMJ852299 AWF852275:AWF852299 BGB852275:BGB852299 BPX852275:BPX852299 BZT852275:BZT852299 CJP852275:CJP852299 CTL852275:CTL852299 DDH852275:DDH852299 DND852275:DND852299 DWZ852275:DWZ852299 EGV852275:EGV852299 EQR852275:EQR852299 FAN852275:FAN852299 FKJ852275:FKJ852299 FUF852275:FUF852299 GEB852275:GEB852299 GNX852275:GNX852299 GXT852275:GXT852299 HHP852275:HHP852299 HRL852275:HRL852299 IBH852275:IBH852299 ILD852275:ILD852299 IUZ852275:IUZ852299 JEV852275:JEV852299 JOR852275:JOR852299 JYN852275:JYN852299 KIJ852275:KIJ852299 KSF852275:KSF852299 LCB852275:LCB852299 LLX852275:LLX852299 LVT852275:LVT852299 MFP852275:MFP852299 MPL852275:MPL852299 MZH852275:MZH852299 NJD852275:NJD852299 NSZ852275:NSZ852299 OCV852275:OCV852299 OMR852275:OMR852299 OWN852275:OWN852299 PGJ852275:PGJ852299 PQF852275:PQF852299 QAB852275:QAB852299 QJX852275:QJX852299 QTT852275:QTT852299 RDP852275:RDP852299 RNL852275:RNL852299 RXH852275:RXH852299 SHD852275:SHD852299 SQZ852275:SQZ852299 TAV852275:TAV852299 TKR852275:TKR852299 TUN852275:TUN852299 UEJ852275:UEJ852299 UOF852275:UOF852299 UYB852275:UYB852299 VHX852275:VHX852299 VRT852275:VRT852299 WBP852275:WBP852299 WLL852275:WLL852299 WVH852275:WVH852299 C917810:C917834 IV917811:IV917835 SR917811:SR917835 ACN917811:ACN917835 AMJ917811:AMJ917835 AWF917811:AWF917835 BGB917811:BGB917835 BPX917811:BPX917835 BZT917811:BZT917835 CJP917811:CJP917835 CTL917811:CTL917835 DDH917811:DDH917835 DND917811:DND917835 DWZ917811:DWZ917835 EGV917811:EGV917835 EQR917811:EQR917835 FAN917811:FAN917835 FKJ917811:FKJ917835 FUF917811:FUF917835 GEB917811:GEB917835 GNX917811:GNX917835 GXT917811:GXT917835 HHP917811:HHP917835 HRL917811:HRL917835 IBH917811:IBH917835 ILD917811:ILD917835 IUZ917811:IUZ917835 JEV917811:JEV917835 JOR917811:JOR917835 JYN917811:JYN917835 KIJ917811:KIJ917835 KSF917811:KSF917835 LCB917811:LCB917835 LLX917811:LLX917835 LVT917811:LVT917835 MFP917811:MFP917835 MPL917811:MPL917835 MZH917811:MZH917835 NJD917811:NJD917835 NSZ917811:NSZ917835 OCV917811:OCV917835 OMR917811:OMR917835 OWN917811:OWN917835 PGJ917811:PGJ917835 PQF917811:PQF917835 QAB917811:QAB917835 QJX917811:QJX917835 QTT917811:QTT917835 RDP917811:RDP917835 RNL917811:RNL917835 RXH917811:RXH917835 SHD917811:SHD917835 SQZ917811:SQZ917835 TAV917811:TAV917835 TKR917811:TKR917835 TUN917811:TUN917835 UEJ917811:UEJ917835 UOF917811:UOF917835 UYB917811:UYB917835 VHX917811:VHX917835 VRT917811:VRT917835 WBP917811:WBP917835 WLL917811:WLL917835 WVH917811:WVH917835 C983346:C983370 IV983347:IV983371 SR983347:SR983371 ACN983347:ACN983371 AMJ983347:AMJ983371 AWF983347:AWF983371 BGB983347:BGB983371 BPX983347:BPX983371 BZT983347:BZT983371 CJP983347:CJP983371 CTL983347:CTL983371 DDH983347:DDH983371 DND983347:DND983371 DWZ983347:DWZ983371 EGV983347:EGV983371 EQR983347:EQR983371 FAN983347:FAN983371 FKJ983347:FKJ983371 FUF983347:FUF983371 GEB983347:GEB983371 GNX983347:GNX983371 GXT983347:GXT983371 HHP983347:HHP983371 HRL983347:HRL983371 IBH983347:IBH983371 ILD983347:ILD983371 IUZ983347:IUZ983371 JEV983347:JEV983371 JOR983347:JOR983371 JYN983347:JYN983371 KIJ983347:KIJ983371 KSF983347:KSF983371 LCB983347:LCB983371 LLX983347:LLX983371 LVT983347:LVT983371 MFP983347:MFP983371 MPL983347:MPL983371 MZH983347:MZH983371 NJD983347:NJD983371 NSZ983347:NSZ983371 OCV983347:OCV983371 OMR983347:OMR983371 OWN983347:OWN983371 PGJ983347:PGJ983371 PQF983347:PQF983371 QAB983347:QAB983371 QJX983347:QJX983371 QTT983347:QTT983371 RDP983347:RDP983371 RNL983347:RNL983371 RXH983347:RXH983371 SHD983347:SHD983371 SQZ983347:SQZ983371 TAV983347:TAV983371 TKR983347:TKR983371 TUN983347:TUN983371 UEJ983347:UEJ983371 UOF983347:UOF983371 UYB983347:UYB983371 VHX983347:VHX983371 VRT983347:VRT983371 WBP983347:WBP983371 WLL983347:WLL983371 WVH983347:WVH983371 VRT983767:VRT983816 IV151:IV175 SR151:SR175 ACN151:ACN175 AMJ151:AMJ175 AWF151:AWF175 BGB151:BGB175 BPX151:BPX175 BZT151:BZT175 CJP151:CJP175 CTL151:CTL175 DDH151:DDH175 DND151:DND175 DWZ151:DWZ175 EGV151:EGV175 EQR151:EQR175 FAN151:FAN175 FKJ151:FKJ175 FUF151:FUF175 GEB151:GEB175 GNX151:GNX175 GXT151:GXT175 HHP151:HHP175 HRL151:HRL175 IBH151:IBH175 ILD151:ILD175 IUZ151:IUZ175 JEV151:JEV175 JOR151:JOR175 JYN151:JYN175 KIJ151:KIJ175 KSF151:KSF175 LCB151:LCB175 LLX151:LLX175 LVT151:LVT175 MFP151:MFP175 MPL151:MPL175 MZH151:MZH175 NJD151:NJD175 NSZ151:NSZ175 OCV151:OCV175 OMR151:OMR175 OWN151:OWN175 PGJ151:PGJ175 PQF151:PQF175 QAB151:QAB175 QJX151:QJX175 QTT151:QTT175 RDP151:RDP175 RNL151:RNL175 RXH151:RXH175 SHD151:SHD175 SQZ151:SQZ175 TAV151:TAV175 TKR151:TKR175 TUN151:TUN175 UEJ151:UEJ175 UOF151:UOF175 UYB151:UYB175 VHX151:VHX175 VRT151:VRT175 WBP151:WBP175 WLL151:WLL175 WVH151:WVH175 C65686:C65710 IV65687:IV65711 SR65687:SR65711 ACN65687:ACN65711 AMJ65687:AMJ65711 AWF65687:AWF65711 BGB65687:BGB65711 BPX65687:BPX65711 BZT65687:BZT65711 CJP65687:CJP65711 CTL65687:CTL65711 DDH65687:DDH65711 DND65687:DND65711 DWZ65687:DWZ65711 EGV65687:EGV65711 EQR65687:EQR65711 FAN65687:FAN65711 FKJ65687:FKJ65711 FUF65687:FUF65711 GEB65687:GEB65711 GNX65687:GNX65711 GXT65687:GXT65711 HHP65687:HHP65711 HRL65687:HRL65711 IBH65687:IBH65711 ILD65687:ILD65711 IUZ65687:IUZ65711 JEV65687:JEV65711 JOR65687:JOR65711 JYN65687:JYN65711 KIJ65687:KIJ65711 KSF65687:KSF65711 LCB65687:LCB65711 LLX65687:LLX65711 LVT65687:LVT65711 MFP65687:MFP65711 MPL65687:MPL65711 MZH65687:MZH65711 NJD65687:NJD65711 NSZ65687:NSZ65711 OCV65687:OCV65711 OMR65687:OMR65711 OWN65687:OWN65711 PGJ65687:PGJ65711 PQF65687:PQF65711 QAB65687:QAB65711 QJX65687:QJX65711 QTT65687:QTT65711 RDP65687:RDP65711 RNL65687:RNL65711 RXH65687:RXH65711 SHD65687:SHD65711 SQZ65687:SQZ65711 TAV65687:TAV65711 TKR65687:TKR65711 TUN65687:TUN65711 UEJ65687:UEJ65711 UOF65687:UOF65711 UYB65687:UYB65711 VHX65687:VHX65711 VRT65687:VRT65711 WBP65687:WBP65711 WLL65687:WLL65711 WVH65687:WVH65711 C131222:C131246 IV131223:IV131247 SR131223:SR131247 ACN131223:ACN131247 AMJ131223:AMJ131247 AWF131223:AWF131247 BGB131223:BGB131247 BPX131223:BPX131247 BZT131223:BZT131247 CJP131223:CJP131247 CTL131223:CTL131247 DDH131223:DDH131247 DND131223:DND131247 DWZ131223:DWZ131247 EGV131223:EGV131247 EQR131223:EQR131247 FAN131223:FAN131247 FKJ131223:FKJ131247 FUF131223:FUF131247 GEB131223:GEB131247 GNX131223:GNX131247 GXT131223:GXT131247 HHP131223:HHP131247 HRL131223:HRL131247 IBH131223:IBH131247 ILD131223:ILD131247 IUZ131223:IUZ131247 JEV131223:JEV131247 JOR131223:JOR131247 JYN131223:JYN131247 KIJ131223:KIJ131247 KSF131223:KSF131247 LCB131223:LCB131247 LLX131223:LLX131247 LVT131223:LVT131247 MFP131223:MFP131247 MPL131223:MPL131247 MZH131223:MZH131247 NJD131223:NJD131247 NSZ131223:NSZ131247 OCV131223:OCV131247 OMR131223:OMR131247 OWN131223:OWN131247 PGJ131223:PGJ131247 PQF131223:PQF131247 QAB131223:QAB131247 QJX131223:QJX131247 QTT131223:QTT131247 RDP131223:RDP131247 RNL131223:RNL131247 RXH131223:RXH131247 SHD131223:SHD131247 SQZ131223:SQZ131247 TAV131223:TAV131247 TKR131223:TKR131247 TUN131223:TUN131247 UEJ131223:UEJ131247 UOF131223:UOF131247 UYB131223:UYB131247 VHX131223:VHX131247 VRT131223:VRT131247 WBP131223:WBP131247 WLL131223:WLL131247 WVH131223:WVH131247 C196758:C196782 IV196759:IV196783 SR196759:SR196783 ACN196759:ACN196783 AMJ196759:AMJ196783 AWF196759:AWF196783 BGB196759:BGB196783 BPX196759:BPX196783 BZT196759:BZT196783 CJP196759:CJP196783 CTL196759:CTL196783 DDH196759:DDH196783 DND196759:DND196783 DWZ196759:DWZ196783 EGV196759:EGV196783 EQR196759:EQR196783 FAN196759:FAN196783 FKJ196759:FKJ196783 FUF196759:FUF196783 GEB196759:GEB196783 GNX196759:GNX196783 GXT196759:GXT196783 HHP196759:HHP196783 HRL196759:HRL196783 IBH196759:IBH196783 ILD196759:ILD196783 IUZ196759:IUZ196783 JEV196759:JEV196783 JOR196759:JOR196783 JYN196759:JYN196783 KIJ196759:KIJ196783 KSF196759:KSF196783 LCB196759:LCB196783 LLX196759:LLX196783 LVT196759:LVT196783 MFP196759:MFP196783 MPL196759:MPL196783 MZH196759:MZH196783 NJD196759:NJD196783 NSZ196759:NSZ196783 OCV196759:OCV196783 OMR196759:OMR196783 OWN196759:OWN196783 PGJ196759:PGJ196783 PQF196759:PQF196783 QAB196759:QAB196783 QJX196759:QJX196783 QTT196759:QTT196783 RDP196759:RDP196783 RNL196759:RNL196783 RXH196759:RXH196783 SHD196759:SHD196783 SQZ196759:SQZ196783 TAV196759:TAV196783 TKR196759:TKR196783 TUN196759:TUN196783 UEJ196759:UEJ196783 UOF196759:UOF196783 UYB196759:UYB196783 VHX196759:VHX196783 VRT196759:VRT196783 WBP196759:WBP196783 WLL196759:WLL196783 WVH196759:WVH196783 C262294:C262318 IV262295:IV262319 SR262295:SR262319 ACN262295:ACN262319 AMJ262295:AMJ262319 AWF262295:AWF262319 BGB262295:BGB262319 BPX262295:BPX262319 BZT262295:BZT262319 CJP262295:CJP262319 CTL262295:CTL262319 DDH262295:DDH262319 DND262295:DND262319 DWZ262295:DWZ262319 EGV262295:EGV262319 EQR262295:EQR262319 FAN262295:FAN262319 FKJ262295:FKJ262319 FUF262295:FUF262319 GEB262295:GEB262319 GNX262295:GNX262319 GXT262295:GXT262319 HHP262295:HHP262319 HRL262295:HRL262319 IBH262295:IBH262319 ILD262295:ILD262319 IUZ262295:IUZ262319 JEV262295:JEV262319 JOR262295:JOR262319 JYN262295:JYN262319 KIJ262295:KIJ262319 KSF262295:KSF262319 LCB262295:LCB262319 LLX262295:LLX262319 LVT262295:LVT262319 MFP262295:MFP262319 MPL262295:MPL262319 MZH262295:MZH262319 NJD262295:NJD262319 NSZ262295:NSZ262319 OCV262295:OCV262319 OMR262295:OMR262319 OWN262295:OWN262319 PGJ262295:PGJ262319 PQF262295:PQF262319 QAB262295:QAB262319 QJX262295:QJX262319 QTT262295:QTT262319 RDP262295:RDP262319 RNL262295:RNL262319 RXH262295:RXH262319 SHD262295:SHD262319 SQZ262295:SQZ262319 TAV262295:TAV262319 TKR262295:TKR262319 TUN262295:TUN262319 UEJ262295:UEJ262319 UOF262295:UOF262319 UYB262295:UYB262319 VHX262295:VHX262319 VRT262295:VRT262319 WBP262295:WBP262319 WLL262295:WLL262319 WVH262295:WVH262319 C327830:C327854 IV327831:IV327855 SR327831:SR327855 ACN327831:ACN327855 AMJ327831:AMJ327855 AWF327831:AWF327855 BGB327831:BGB327855 BPX327831:BPX327855 BZT327831:BZT327855 CJP327831:CJP327855 CTL327831:CTL327855 DDH327831:DDH327855 DND327831:DND327855 DWZ327831:DWZ327855 EGV327831:EGV327855 EQR327831:EQR327855 FAN327831:FAN327855 FKJ327831:FKJ327855 FUF327831:FUF327855 GEB327831:GEB327855 GNX327831:GNX327855 GXT327831:GXT327855 HHP327831:HHP327855 HRL327831:HRL327855 IBH327831:IBH327855 ILD327831:ILD327855 IUZ327831:IUZ327855 JEV327831:JEV327855 JOR327831:JOR327855 JYN327831:JYN327855 KIJ327831:KIJ327855 KSF327831:KSF327855 LCB327831:LCB327855 LLX327831:LLX327855 LVT327831:LVT327855 MFP327831:MFP327855 MPL327831:MPL327855 MZH327831:MZH327855 NJD327831:NJD327855 NSZ327831:NSZ327855 OCV327831:OCV327855 OMR327831:OMR327855 OWN327831:OWN327855 PGJ327831:PGJ327855 PQF327831:PQF327855 QAB327831:QAB327855 QJX327831:QJX327855 QTT327831:QTT327855 RDP327831:RDP327855 RNL327831:RNL327855 RXH327831:RXH327855 SHD327831:SHD327855 SQZ327831:SQZ327855 TAV327831:TAV327855 TKR327831:TKR327855 TUN327831:TUN327855 UEJ327831:UEJ327855 UOF327831:UOF327855 UYB327831:UYB327855 VHX327831:VHX327855 VRT327831:VRT327855 WBP327831:WBP327855 WLL327831:WLL327855 WVH327831:WVH327855 C393366:C393390 IV393367:IV393391 SR393367:SR393391 ACN393367:ACN393391 AMJ393367:AMJ393391 AWF393367:AWF393391 BGB393367:BGB393391 BPX393367:BPX393391 BZT393367:BZT393391 CJP393367:CJP393391 CTL393367:CTL393391 DDH393367:DDH393391 DND393367:DND393391 DWZ393367:DWZ393391 EGV393367:EGV393391 EQR393367:EQR393391 FAN393367:FAN393391 FKJ393367:FKJ393391 FUF393367:FUF393391 GEB393367:GEB393391 GNX393367:GNX393391 GXT393367:GXT393391 HHP393367:HHP393391 HRL393367:HRL393391 IBH393367:IBH393391 ILD393367:ILD393391 IUZ393367:IUZ393391 JEV393367:JEV393391 JOR393367:JOR393391 JYN393367:JYN393391 KIJ393367:KIJ393391 KSF393367:KSF393391 LCB393367:LCB393391 LLX393367:LLX393391 LVT393367:LVT393391 MFP393367:MFP393391 MPL393367:MPL393391 MZH393367:MZH393391 NJD393367:NJD393391 NSZ393367:NSZ393391 OCV393367:OCV393391 OMR393367:OMR393391 OWN393367:OWN393391 PGJ393367:PGJ393391 PQF393367:PQF393391 QAB393367:QAB393391 QJX393367:QJX393391 QTT393367:QTT393391 RDP393367:RDP393391 RNL393367:RNL393391 RXH393367:RXH393391 SHD393367:SHD393391 SQZ393367:SQZ393391 TAV393367:TAV393391 TKR393367:TKR393391 TUN393367:TUN393391 UEJ393367:UEJ393391 UOF393367:UOF393391 UYB393367:UYB393391 VHX393367:VHX393391 VRT393367:VRT393391 WBP393367:WBP393391 WLL393367:WLL393391 WVH393367:WVH393391 C458902:C458926 IV458903:IV458927 SR458903:SR458927 ACN458903:ACN458927 AMJ458903:AMJ458927 AWF458903:AWF458927 BGB458903:BGB458927 BPX458903:BPX458927 BZT458903:BZT458927 CJP458903:CJP458927 CTL458903:CTL458927 DDH458903:DDH458927 DND458903:DND458927 DWZ458903:DWZ458927 EGV458903:EGV458927 EQR458903:EQR458927 FAN458903:FAN458927 FKJ458903:FKJ458927 FUF458903:FUF458927 GEB458903:GEB458927 GNX458903:GNX458927 GXT458903:GXT458927 HHP458903:HHP458927 HRL458903:HRL458927 IBH458903:IBH458927 ILD458903:ILD458927 IUZ458903:IUZ458927 JEV458903:JEV458927 JOR458903:JOR458927 JYN458903:JYN458927 KIJ458903:KIJ458927 KSF458903:KSF458927 LCB458903:LCB458927 LLX458903:LLX458927 LVT458903:LVT458927 MFP458903:MFP458927 MPL458903:MPL458927 MZH458903:MZH458927 NJD458903:NJD458927 NSZ458903:NSZ458927 OCV458903:OCV458927 OMR458903:OMR458927 OWN458903:OWN458927 PGJ458903:PGJ458927 PQF458903:PQF458927 QAB458903:QAB458927 QJX458903:QJX458927 QTT458903:QTT458927 RDP458903:RDP458927 RNL458903:RNL458927 RXH458903:RXH458927 SHD458903:SHD458927 SQZ458903:SQZ458927 TAV458903:TAV458927 TKR458903:TKR458927 TUN458903:TUN458927 UEJ458903:UEJ458927 UOF458903:UOF458927 UYB458903:UYB458927 VHX458903:VHX458927 VRT458903:VRT458927 WBP458903:WBP458927 WLL458903:WLL458927 WVH458903:WVH458927 C524438:C524462 IV524439:IV524463 SR524439:SR524463 ACN524439:ACN524463 AMJ524439:AMJ524463 AWF524439:AWF524463 BGB524439:BGB524463 BPX524439:BPX524463 BZT524439:BZT524463 CJP524439:CJP524463 CTL524439:CTL524463 DDH524439:DDH524463 DND524439:DND524463 DWZ524439:DWZ524463 EGV524439:EGV524463 EQR524439:EQR524463 FAN524439:FAN524463 FKJ524439:FKJ524463 FUF524439:FUF524463 GEB524439:GEB524463 GNX524439:GNX524463 GXT524439:GXT524463 HHP524439:HHP524463 HRL524439:HRL524463 IBH524439:IBH524463 ILD524439:ILD524463 IUZ524439:IUZ524463 JEV524439:JEV524463 JOR524439:JOR524463 JYN524439:JYN524463 KIJ524439:KIJ524463 KSF524439:KSF524463 LCB524439:LCB524463 LLX524439:LLX524463 LVT524439:LVT524463 MFP524439:MFP524463 MPL524439:MPL524463 MZH524439:MZH524463 NJD524439:NJD524463 NSZ524439:NSZ524463 OCV524439:OCV524463 OMR524439:OMR524463 OWN524439:OWN524463 PGJ524439:PGJ524463 PQF524439:PQF524463 QAB524439:QAB524463 QJX524439:QJX524463 QTT524439:QTT524463 RDP524439:RDP524463 RNL524439:RNL524463 RXH524439:RXH524463 SHD524439:SHD524463 SQZ524439:SQZ524463 TAV524439:TAV524463 TKR524439:TKR524463 TUN524439:TUN524463 UEJ524439:UEJ524463 UOF524439:UOF524463 UYB524439:UYB524463 VHX524439:VHX524463 VRT524439:VRT524463 WBP524439:WBP524463 WLL524439:WLL524463 WVH524439:WVH524463 C589974:C589998 IV589975:IV589999 SR589975:SR589999 ACN589975:ACN589999 AMJ589975:AMJ589999 AWF589975:AWF589999 BGB589975:BGB589999 BPX589975:BPX589999 BZT589975:BZT589999 CJP589975:CJP589999 CTL589975:CTL589999 DDH589975:DDH589999 DND589975:DND589999 DWZ589975:DWZ589999 EGV589975:EGV589999 EQR589975:EQR589999 FAN589975:FAN589999 FKJ589975:FKJ589999 FUF589975:FUF589999 GEB589975:GEB589999 GNX589975:GNX589999 GXT589975:GXT589999 HHP589975:HHP589999 HRL589975:HRL589999 IBH589975:IBH589999 ILD589975:ILD589999 IUZ589975:IUZ589999 JEV589975:JEV589999 JOR589975:JOR589999 JYN589975:JYN589999 KIJ589975:KIJ589999 KSF589975:KSF589999 LCB589975:LCB589999 LLX589975:LLX589999 LVT589975:LVT589999 MFP589975:MFP589999 MPL589975:MPL589999 MZH589975:MZH589999 NJD589975:NJD589999 NSZ589975:NSZ589999 OCV589975:OCV589999 OMR589975:OMR589999 OWN589975:OWN589999 PGJ589975:PGJ589999 PQF589975:PQF589999 QAB589975:QAB589999 QJX589975:QJX589999 QTT589975:QTT589999 RDP589975:RDP589999 RNL589975:RNL589999 RXH589975:RXH589999 SHD589975:SHD589999 SQZ589975:SQZ589999 TAV589975:TAV589999 TKR589975:TKR589999 TUN589975:TUN589999 UEJ589975:UEJ589999 UOF589975:UOF589999 UYB589975:UYB589999 VHX589975:VHX589999 VRT589975:VRT589999 WBP589975:WBP589999 WLL589975:WLL589999 WVH589975:WVH589999 C655510:C655534 IV655511:IV655535 SR655511:SR655535 ACN655511:ACN655535 AMJ655511:AMJ655535 AWF655511:AWF655535 BGB655511:BGB655535 BPX655511:BPX655535 BZT655511:BZT655535 CJP655511:CJP655535 CTL655511:CTL655535 DDH655511:DDH655535 DND655511:DND655535 DWZ655511:DWZ655535 EGV655511:EGV655535 EQR655511:EQR655535 FAN655511:FAN655535 FKJ655511:FKJ655535 FUF655511:FUF655535 GEB655511:GEB655535 GNX655511:GNX655535 GXT655511:GXT655535 HHP655511:HHP655535 HRL655511:HRL655535 IBH655511:IBH655535 ILD655511:ILD655535 IUZ655511:IUZ655535 JEV655511:JEV655535 JOR655511:JOR655535 JYN655511:JYN655535 KIJ655511:KIJ655535 KSF655511:KSF655535 LCB655511:LCB655535 LLX655511:LLX655535 LVT655511:LVT655535 MFP655511:MFP655535 MPL655511:MPL655535 MZH655511:MZH655535 NJD655511:NJD655535 NSZ655511:NSZ655535 OCV655511:OCV655535 OMR655511:OMR655535 OWN655511:OWN655535 PGJ655511:PGJ655535 PQF655511:PQF655535 QAB655511:QAB655535 QJX655511:QJX655535 QTT655511:QTT655535 RDP655511:RDP655535 RNL655511:RNL655535 RXH655511:RXH655535 SHD655511:SHD655535 SQZ655511:SQZ655535 TAV655511:TAV655535 TKR655511:TKR655535 TUN655511:TUN655535 UEJ655511:UEJ655535 UOF655511:UOF655535 UYB655511:UYB655535 VHX655511:VHX655535 VRT655511:VRT655535 WBP655511:WBP655535 WLL655511:WLL655535 WVH655511:WVH655535 C721046:C721070 IV721047:IV721071 SR721047:SR721071 ACN721047:ACN721071 AMJ721047:AMJ721071 AWF721047:AWF721071 BGB721047:BGB721071 BPX721047:BPX721071 BZT721047:BZT721071 CJP721047:CJP721071 CTL721047:CTL721071 DDH721047:DDH721071 DND721047:DND721071 DWZ721047:DWZ721071 EGV721047:EGV721071 EQR721047:EQR721071 FAN721047:FAN721071 FKJ721047:FKJ721071 FUF721047:FUF721071 GEB721047:GEB721071 GNX721047:GNX721071 GXT721047:GXT721071 HHP721047:HHP721071 HRL721047:HRL721071 IBH721047:IBH721071 ILD721047:ILD721071 IUZ721047:IUZ721071 JEV721047:JEV721071 JOR721047:JOR721071 JYN721047:JYN721071 KIJ721047:KIJ721071 KSF721047:KSF721071 LCB721047:LCB721071 LLX721047:LLX721071 LVT721047:LVT721071 MFP721047:MFP721071 MPL721047:MPL721071 MZH721047:MZH721071 NJD721047:NJD721071 NSZ721047:NSZ721071 OCV721047:OCV721071 OMR721047:OMR721071 OWN721047:OWN721071 PGJ721047:PGJ721071 PQF721047:PQF721071 QAB721047:QAB721071 QJX721047:QJX721071 QTT721047:QTT721071 RDP721047:RDP721071 RNL721047:RNL721071 RXH721047:RXH721071 SHD721047:SHD721071 SQZ721047:SQZ721071 TAV721047:TAV721071 TKR721047:TKR721071 TUN721047:TUN721071 UEJ721047:UEJ721071 UOF721047:UOF721071 UYB721047:UYB721071 VHX721047:VHX721071 VRT721047:VRT721071 WBP721047:WBP721071 WLL721047:WLL721071 WVH721047:WVH721071 C786582:C786606 IV786583:IV786607 SR786583:SR786607 ACN786583:ACN786607 AMJ786583:AMJ786607 AWF786583:AWF786607 BGB786583:BGB786607 BPX786583:BPX786607 BZT786583:BZT786607 CJP786583:CJP786607 CTL786583:CTL786607 DDH786583:DDH786607 DND786583:DND786607 DWZ786583:DWZ786607 EGV786583:EGV786607 EQR786583:EQR786607 FAN786583:FAN786607 FKJ786583:FKJ786607 FUF786583:FUF786607 GEB786583:GEB786607 GNX786583:GNX786607 GXT786583:GXT786607 HHP786583:HHP786607 HRL786583:HRL786607 IBH786583:IBH786607 ILD786583:ILD786607 IUZ786583:IUZ786607 JEV786583:JEV786607 JOR786583:JOR786607 JYN786583:JYN786607 KIJ786583:KIJ786607 KSF786583:KSF786607 LCB786583:LCB786607 LLX786583:LLX786607 LVT786583:LVT786607 MFP786583:MFP786607 MPL786583:MPL786607 MZH786583:MZH786607 NJD786583:NJD786607 NSZ786583:NSZ786607 OCV786583:OCV786607 OMR786583:OMR786607 OWN786583:OWN786607 PGJ786583:PGJ786607 PQF786583:PQF786607 QAB786583:QAB786607 QJX786583:QJX786607 QTT786583:QTT786607 RDP786583:RDP786607 RNL786583:RNL786607 RXH786583:RXH786607 SHD786583:SHD786607 SQZ786583:SQZ786607 TAV786583:TAV786607 TKR786583:TKR786607 TUN786583:TUN786607 UEJ786583:UEJ786607 UOF786583:UOF786607 UYB786583:UYB786607 VHX786583:VHX786607 VRT786583:VRT786607 WBP786583:WBP786607 WLL786583:WLL786607 WVH786583:WVH786607 C852118:C852142 IV852119:IV852143 SR852119:SR852143 ACN852119:ACN852143 AMJ852119:AMJ852143 AWF852119:AWF852143 BGB852119:BGB852143 BPX852119:BPX852143 BZT852119:BZT852143 CJP852119:CJP852143 CTL852119:CTL852143 DDH852119:DDH852143 DND852119:DND852143 DWZ852119:DWZ852143 EGV852119:EGV852143 EQR852119:EQR852143 FAN852119:FAN852143 FKJ852119:FKJ852143 FUF852119:FUF852143 GEB852119:GEB852143 GNX852119:GNX852143 GXT852119:GXT852143 HHP852119:HHP852143 HRL852119:HRL852143 IBH852119:IBH852143 ILD852119:ILD852143 IUZ852119:IUZ852143 JEV852119:JEV852143 JOR852119:JOR852143 JYN852119:JYN852143 KIJ852119:KIJ852143 KSF852119:KSF852143 LCB852119:LCB852143 LLX852119:LLX852143 LVT852119:LVT852143 MFP852119:MFP852143 MPL852119:MPL852143 MZH852119:MZH852143 NJD852119:NJD852143 NSZ852119:NSZ852143 OCV852119:OCV852143 OMR852119:OMR852143 OWN852119:OWN852143 PGJ852119:PGJ852143 PQF852119:PQF852143 QAB852119:QAB852143 QJX852119:QJX852143 QTT852119:QTT852143 RDP852119:RDP852143 RNL852119:RNL852143 RXH852119:RXH852143 SHD852119:SHD852143 SQZ852119:SQZ852143 TAV852119:TAV852143 TKR852119:TKR852143 TUN852119:TUN852143 UEJ852119:UEJ852143 UOF852119:UOF852143 UYB852119:UYB852143 VHX852119:VHX852143 VRT852119:VRT852143 WBP852119:WBP852143 WLL852119:WLL852143 WVH852119:WVH852143 C917654:C917678 IV917655:IV917679 SR917655:SR917679 ACN917655:ACN917679 AMJ917655:AMJ917679 AWF917655:AWF917679 BGB917655:BGB917679 BPX917655:BPX917679 BZT917655:BZT917679 CJP917655:CJP917679 CTL917655:CTL917679 DDH917655:DDH917679 DND917655:DND917679 DWZ917655:DWZ917679 EGV917655:EGV917679 EQR917655:EQR917679 FAN917655:FAN917679 FKJ917655:FKJ917679 FUF917655:FUF917679 GEB917655:GEB917679 GNX917655:GNX917679 GXT917655:GXT917679 HHP917655:HHP917679 HRL917655:HRL917679 IBH917655:IBH917679 ILD917655:ILD917679 IUZ917655:IUZ917679 JEV917655:JEV917679 JOR917655:JOR917679 JYN917655:JYN917679 KIJ917655:KIJ917679 KSF917655:KSF917679 LCB917655:LCB917679 LLX917655:LLX917679 LVT917655:LVT917679 MFP917655:MFP917679 MPL917655:MPL917679 MZH917655:MZH917679 NJD917655:NJD917679 NSZ917655:NSZ917679 OCV917655:OCV917679 OMR917655:OMR917679 OWN917655:OWN917679 PGJ917655:PGJ917679 PQF917655:PQF917679 QAB917655:QAB917679 QJX917655:QJX917679 QTT917655:QTT917679 RDP917655:RDP917679 RNL917655:RNL917679 RXH917655:RXH917679 SHD917655:SHD917679 SQZ917655:SQZ917679 TAV917655:TAV917679 TKR917655:TKR917679 TUN917655:TUN917679 UEJ917655:UEJ917679 UOF917655:UOF917679 UYB917655:UYB917679 VHX917655:VHX917679 VRT917655:VRT917679 WBP917655:WBP917679 WLL917655:WLL917679 WVH917655:WVH917679 C983190:C983214 IV983191:IV983215 SR983191:SR983215 ACN983191:ACN983215 AMJ983191:AMJ983215 AWF983191:AWF983215 BGB983191:BGB983215 BPX983191:BPX983215 BZT983191:BZT983215 CJP983191:CJP983215 CTL983191:CTL983215 DDH983191:DDH983215 DND983191:DND983215 DWZ983191:DWZ983215 EGV983191:EGV983215 EQR983191:EQR983215 FAN983191:FAN983215 FKJ983191:FKJ983215 FUF983191:FUF983215 GEB983191:GEB983215 GNX983191:GNX983215 GXT983191:GXT983215 HHP983191:HHP983215 HRL983191:HRL983215 IBH983191:IBH983215 ILD983191:ILD983215 IUZ983191:IUZ983215 JEV983191:JEV983215 JOR983191:JOR983215 JYN983191:JYN983215 KIJ983191:KIJ983215 KSF983191:KSF983215 LCB983191:LCB983215 LLX983191:LLX983215 LVT983191:LVT983215 MFP983191:MFP983215 MPL983191:MPL983215 MZH983191:MZH983215 NJD983191:NJD983215 NSZ983191:NSZ983215 OCV983191:OCV983215 OMR983191:OMR983215 OWN983191:OWN983215 PGJ983191:PGJ983215 PQF983191:PQF983215 QAB983191:QAB983215 QJX983191:QJX983215 QTT983191:QTT983215 RDP983191:RDP983215 RNL983191:RNL983215 RXH983191:RXH983215 SHD983191:SHD983215 SQZ983191:SQZ983215 TAV983191:TAV983215 TKR983191:TKR983215 TUN983191:TUN983215 UEJ983191:UEJ983215 UOF983191:UOF983215 UYB983191:UYB983215 VHX983191:VHX983215 VRT983191:VRT983215 WBP983191:WBP983215 WLL983191:WLL983215 WVH983191:WVH983215 WVH983767:WVH983816 IV22:IV46 SR22:SR46 ACN22:ACN46 AMJ22:AMJ46 AWF22:AWF46 BGB22:BGB46 BPX22:BPX46 BZT22:BZT46 CJP22:CJP46 CTL22:CTL46 DDH22:DDH46 DND22:DND46 DWZ22:DWZ46 EGV22:EGV46 EQR22:EQR46 FAN22:FAN46 FKJ22:FKJ46 FUF22:FUF46 GEB22:GEB46 GNX22:GNX46 GXT22:GXT46 HHP22:HHP46 HRL22:HRL46 IBH22:IBH46 ILD22:ILD46 IUZ22:IUZ46 JEV22:JEV46 JOR22:JOR46 JYN22:JYN46 KIJ22:KIJ46 KSF22:KSF46 LCB22:LCB46 LLX22:LLX46 LVT22:LVT46 MFP22:MFP46 MPL22:MPL46 MZH22:MZH46 NJD22:NJD46 NSZ22:NSZ46 OCV22:OCV46 OMR22:OMR46 OWN22:OWN46 PGJ22:PGJ46 PQF22:PQF46 QAB22:QAB46 QJX22:QJX46 QTT22:QTT46 RDP22:RDP46 RNL22:RNL46 RXH22:RXH46 SHD22:SHD46 SQZ22:SQZ46 TAV22:TAV46 TKR22:TKR46 TUN22:TUN46 UEJ22:UEJ46 UOF22:UOF46 UYB22:UYB46 VHX22:VHX46 VRT22:VRT46 WBP22:WBP46 WLL22:WLL46 WVH22:WVH46 C65557:C65581 IV65558:IV65582 SR65558:SR65582 ACN65558:ACN65582 AMJ65558:AMJ65582 AWF65558:AWF65582 BGB65558:BGB65582 BPX65558:BPX65582 BZT65558:BZT65582 CJP65558:CJP65582 CTL65558:CTL65582 DDH65558:DDH65582 DND65558:DND65582 DWZ65558:DWZ65582 EGV65558:EGV65582 EQR65558:EQR65582 FAN65558:FAN65582 FKJ65558:FKJ65582 FUF65558:FUF65582 GEB65558:GEB65582 GNX65558:GNX65582 GXT65558:GXT65582 HHP65558:HHP65582 HRL65558:HRL65582 IBH65558:IBH65582 ILD65558:ILD65582 IUZ65558:IUZ65582 JEV65558:JEV65582 JOR65558:JOR65582 JYN65558:JYN65582 KIJ65558:KIJ65582 KSF65558:KSF65582 LCB65558:LCB65582 LLX65558:LLX65582 LVT65558:LVT65582 MFP65558:MFP65582 MPL65558:MPL65582 MZH65558:MZH65582 NJD65558:NJD65582 NSZ65558:NSZ65582 OCV65558:OCV65582 OMR65558:OMR65582 OWN65558:OWN65582 PGJ65558:PGJ65582 PQF65558:PQF65582 QAB65558:QAB65582 QJX65558:QJX65582 QTT65558:QTT65582 RDP65558:RDP65582 RNL65558:RNL65582 RXH65558:RXH65582 SHD65558:SHD65582 SQZ65558:SQZ65582 TAV65558:TAV65582 TKR65558:TKR65582 TUN65558:TUN65582 UEJ65558:UEJ65582 UOF65558:UOF65582 UYB65558:UYB65582 VHX65558:VHX65582 VRT65558:VRT65582 WBP65558:WBP65582 WLL65558:WLL65582 WVH65558:WVH65582 C131093:C131117 IV131094:IV131118 SR131094:SR131118 ACN131094:ACN131118 AMJ131094:AMJ131118 AWF131094:AWF131118 BGB131094:BGB131118 BPX131094:BPX131118 BZT131094:BZT131118 CJP131094:CJP131118 CTL131094:CTL131118 DDH131094:DDH131118 DND131094:DND131118 DWZ131094:DWZ131118 EGV131094:EGV131118 EQR131094:EQR131118 FAN131094:FAN131118 FKJ131094:FKJ131118 FUF131094:FUF131118 GEB131094:GEB131118 GNX131094:GNX131118 GXT131094:GXT131118 HHP131094:HHP131118 HRL131094:HRL131118 IBH131094:IBH131118 ILD131094:ILD131118 IUZ131094:IUZ131118 JEV131094:JEV131118 JOR131094:JOR131118 JYN131094:JYN131118 KIJ131094:KIJ131118 KSF131094:KSF131118 LCB131094:LCB131118 LLX131094:LLX131118 LVT131094:LVT131118 MFP131094:MFP131118 MPL131094:MPL131118 MZH131094:MZH131118 NJD131094:NJD131118 NSZ131094:NSZ131118 OCV131094:OCV131118 OMR131094:OMR131118 OWN131094:OWN131118 PGJ131094:PGJ131118 PQF131094:PQF131118 QAB131094:QAB131118 QJX131094:QJX131118 QTT131094:QTT131118 RDP131094:RDP131118 RNL131094:RNL131118 RXH131094:RXH131118 SHD131094:SHD131118 SQZ131094:SQZ131118 TAV131094:TAV131118 TKR131094:TKR131118 TUN131094:TUN131118 UEJ131094:UEJ131118 UOF131094:UOF131118 UYB131094:UYB131118 VHX131094:VHX131118 VRT131094:VRT131118 WBP131094:WBP131118 WLL131094:WLL131118 WVH131094:WVH131118 C196629:C196653 IV196630:IV196654 SR196630:SR196654 ACN196630:ACN196654 AMJ196630:AMJ196654 AWF196630:AWF196654 BGB196630:BGB196654 BPX196630:BPX196654 BZT196630:BZT196654 CJP196630:CJP196654 CTL196630:CTL196654 DDH196630:DDH196654 DND196630:DND196654 DWZ196630:DWZ196654 EGV196630:EGV196654 EQR196630:EQR196654 FAN196630:FAN196654 FKJ196630:FKJ196654 FUF196630:FUF196654 GEB196630:GEB196654 GNX196630:GNX196654 GXT196630:GXT196654 HHP196630:HHP196654 HRL196630:HRL196654 IBH196630:IBH196654 ILD196630:ILD196654 IUZ196630:IUZ196654 JEV196630:JEV196654 JOR196630:JOR196654 JYN196630:JYN196654 KIJ196630:KIJ196654 KSF196630:KSF196654 LCB196630:LCB196654 LLX196630:LLX196654 LVT196630:LVT196654 MFP196630:MFP196654 MPL196630:MPL196654 MZH196630:MZH196654 NJD196630:NJD196654 NSZ196630:NSZ196654 OCV196630:OCV196654 OMR196630:OMR196654 OWN196630:OWN196654 PGJ196630:PGJ196654 PQF196630:PQF196654 QAB196630:QAB196654 QJX196630:QJX196654 QTT196630:QTT196654 RDP196630:RDP196654 RNL196630:RNL196654 RXH196630:RXH196654 SHD196630:SHD196654 SQZ196630:SQZ196654 TAV196630:TAV196654 TKR196630:TKR196654 TUN196630:TUN196654 UEJ196630:UEJ196654 UOF196630:UOF196654 UYB196630:UYB196654 VHX196630:VHX196654 VRT196630:VRT196654 WBP196630:WBP196654 WLL196630:WLL196654 WVH196630:WVH196654 C262165:C262189 IV262166:IV262190 SR262166:SR262190 ACN262166:ACN262190 AMJ262166:AMJ262190 AWF262166:AWF262190 BGB262166:BGB262190 BPX262166:BPX262190 BZT262166:BZT262190 CJP262166:CJP262190 CTL262166:CTL262190 DDH262166:DDH262190 DND262166:DND262190 DWZ262166:DWZ262190 EGV262166:EGV262190 EQR262166:EQR262190 FAN262166:FAN262190 FKJ262166:FKJ262190 FUF262166:FUF262190 GEB262166:GEB262190 GNX262166:GNX262190 GXT262166:GXT262190 HHP262166:HHP262190 HRL262166:HRL262190 IBH262166:IBH262190 ILD262166:ILD262190 IUZ262166:IUZ262190 JEV262166:JEV262190 JOR262166:JOR262190 JYN262166:JYN262190 KIJ262166:KIJ262190 KSF262166:KSF262190 LCB262166:LCB262190 LLX262166:LLX262190 LVT262166:LVT262190 MFP262166:MFP262190 MPL262166:MPL262190 MZH262166:MZH262190 NJD262166:NJD262190 NSZ262166:NSZ262190 OCV262166:OCV262190 OMR262166:OMR262190 OWN262166:OWN262190 PGJ262166:PGJ262190 PQF262166:PQF262190 QAB262166:QAB262190 QJX262166:QJX262190 QTT262166:QTT262190 RDP262166:RDP262190 RNL262166:RNL262190 RXH262166:RXH262190 SHD262166:SHD262190 SQZ262166:SQZ262190 TAV262166:TAV262190 TKR262166:TKR262190 TUN262166:TUN262190 UEJ262166:UEJ262190 UOF262166:UOF262190 UYB262166:UYB262190 VHX262166:VHX262190 VRT262166:VRT262190 WBP262166:WBP262190 WLL262166:WLL262190 WVH262166:WVH262190 C327701:C327725 IV327702:IV327726 SR327702:SR327726 ACN327702:ACN327726 AMJ327702:AMJ327726 AWF327702:AWF327726 BGB327702:BGB327726 BPX327702:BPX327726 BZT327702:BZT327726 CJP327702:CJP327726 CTL327702:CTL327726 DDH327702:DDH327726 DND327702:DND327726 DWZ327702:DWZ327726 EGV327702:EGV327726 EQR327702:EQR327726 FAN327702:FAN327726 FKJ327702:FKJ327726 FUF327702:FUF327726 GEB327702:GEB327726 GNX327702:GNX327726 GXT327702:GXT327726 HHP327702:HHP327726 HRL327702:HRL327726 IBH327702:IBH327726 ILD327702:ILD327726 IUZ327702:IUZ327726 JEV327702:JEV327726 JOR327702:JOR327726 JYN327702:JYN327726 KIJ327702:KIJ327726 KSF327702:KSF327726 LCB327702:LCB327726 LLX327702:LLX327726 LVT327702:LVT327726 MFP327702:MFP327726 MPL327702:MPL327726 MZH327702:MZH327726 NJD327702:NJD327726 NSZ327702:NSZ327726 OCV327702:OCV327726 OMR327702:OMR327726 OWN327702:OWN327726 PGJ327702:PGJ327726 PQF327702:PQF327726 QAB327702:QAB327726 QJX327702:QJX327726 QTT327702:QTT327726 RDP327702:RDP327726 RNL327702:RNL327726 RXH327702:RXH327726 SHD327702:SHD327726 SQZ327702:SQZ327726 TAV327702:TAV327726 TKR327702:TKR327726 TUN327702:TUN327726 UEJ327702:UEJ327726 UOF327702:UOF327726 UYB327702:UYB327726 VHX327702:VHX327726 VRT327702:VRT327726 WBP327702:WBP327726 WLL327702:WLL327726 WVH327702:WVH327726 C393237:C393261 IV393238:IV393262 SR393238:SR393262 ACN393238:ACN393262 AMJ393238:AMJ393262 AWF393238:AWF393262 BGB393238:BGB393262 BPX393238:BPX393262 BZT393238:BZT393262 CJP393238:CJP393262 CTL393238:CTL393262 DDH393238:DDH393262 DND393238:DND393262 DWZ393238:DWZ393262 EGV393238:EGV393262 EQR393238:EQR393262 FAN393238:FAN393262 FKJ393238:FKJ393262 FUF393238:FUF393262 GEB393238:GEB393262 GNX393238:GNX393262 GXT393238:GXT393262 HHP393238:HHP393262 HRL393238:HRL393262 IBH393238:IBH393262 ILD393238:ILD393262 IUZ393238:IUZ393262 JEV393238:JEV393262 JOR393238:JOR393262 JYN393238:JYN393262 KIJ393238:KIJ393262 KSF393238:KSF393262 LCB393238:LCB393262 LLX393238:LLX393262 LVT393238:LVT393262 MFP393238:MFP393262 MPL393238:MPL393262 MZH393238:MZH393262 NJD393238:NJD393262 NSZ393238:NSZ393262 OCV393238:OCV393262 OMR393238:OMR393262 OWN393238:OWN393262 PGJ393238:PGJ393262 PQF393238:PQF393262 QAB393238:QAB393262 QJX393238:QJX393262 QTT393238:QTT393262 RDP393238:RDP393262 RNL393238:RNL393262 RXH393238:RXH393262 SHD393238:SHD393262 SQZ393238:SQZ393262 TAV393238:TAV393262 TKR393238:TKR393262 TUN393238:TUN393262 UEJ393238:UEJ393262 UOF393238:UOF393262 UYB393238:UYB393262 VHX393238:VHX393262 VRT393238:VRT393262 WBP393238:WBP393262 WLL393238:WLL393262 WVH393238:WVH393262 C458773:C458797 IV458774:IV458798 SR458774:SR458798 ACN458774:ACN458798 AMJ458774:AMJ458798 AWF458774:AWF458798 BGB458774:BGB458798 BPX458774:BPX458798 BZT458774:BZT458798 CJP458774:CJP458798 CTL458774:CTL458798 DDH458774:DDH458798 DND458774:DND458798 DWZ458774:DWZ458798 EGV458774:EGV458798 EQR458774:EQR458798 FAN458774:FAN458798 FKJ458774:FKJ458798 FUF458774:FUF458798 GEB458774:GEB458798 GNX458774:GNX458798 GXT458774:GXT458798 HHP458774:HHP458798 HRL458774:HRL458798 IBH458774:IBH458798 ILD458774:ILD458798 IUZ458774:IUZ458798 JEV458774:JEV458798 JOR458774:JOR458798 JYN458774:JYN458798 KIJ458774:KIJ458798 KSF458774:KSF458798 LCB458774:LCB458798 LLX458774:LLX458798 LVT458774:LVT458798 MFP458774:MFP458798 MPL458774:MPL458798 MZH458774:MZH458798 NJD458774:NJD458798 NSZ458774:NSZ458798 OCV458774:OCV458798 OMR458774:OMR458798 OWN458774:OWN458798 PGJ458774:PGJ458798 PQF458774:PQF458798 QAB458774:QAB458798 QJX458774:QJX458798 QTT458774:QTT458798 RDP458774:RDP458798 RNL458774:RNL458798 RXH458774:RXH458798 SHD458774:SHD458798 SQZ458774:SQZ458798 TAV458774:TAV458798 TKR458774:TKR458798 TUN458774:TUN458798 UEJ458774:UEJ458798 UOF458774:UOF458798 UYB458774:UYB458798 VHX458774:VHX458798 VRT458774:VRT458798 WBP458774:WBP458798 WLL458774:WLL458798 WVH458774:WVH458798 C524309:C524333 IV524310:IV524334 SR524310:SR524334 ACN524310:ACN524334 AMJ524310:AMJ524334 AWF524310:AWF524334 BGB524310:BGB524334 BPX524310:BPX524334 BZT524310:BZT524334 CJP524310:CJP524334 CTL524310:CTL524334 DDH524310:DDH524334 DND524310:DND524334 DWZ524310:DWZ524334 EGV524310:EGV524334 EQR524310:EQR524334 FAN524310:FAN524334 FKJ524310:FKJ524334 FUF524310:FUF524334 GEB524310:GEB524334 GNX524310:GNX524334 GXT524310:GXT524334 HHP524310:HHP524334 HRL524310:HRL524334 IBH524310:IBH524334 ILD524310:ILD524334 IUZ524310:IUZ524334 JEV524310:JEV524334 JOR524310:JOR524334 JYN524310:JYN524334 KIJ524310:KIJ524334 KSF524310:KSF524334 LCB524310:LCB524334 LLX524310:LLX524334 LVT524310:LVT524334 MFP524310:MFP524334 MPL524310:MPL524334 MZH524310:MZH524334 NJD524310:NJD524334 NSZ524310:NSZ524334 OCV524310:OCV524334 OMR524310:OMR524334 OWN524310:OWN524334 PGJ524310:PGJ524334 PQF524310:PQF524334 QAB524310:QAB524334 QJX524310:QJX524334 QTT524310:QTT524334 RDP524310:RDP524334 RNL524310:RNL524334 RXH524310:RXH524334 SHD524310:SHD524334 SQZ524310:SQZ524334 TAV524310:TAV524334 TKR524310:TKR524334 TUN524310:TUN524334 UEJ524310:UEJ524334 UOF524310:UOF524334 UYB524310:UYB524334 VHX524310:VHX524334 VRT524310:VRT524334 WBP524310:WBP524334 WLL524310:WLL524334 WVH524310:WVH524334 C589845:C589869 IV589846:IV589870 SR589846:SR589870 ACN589846:ACN589870 AMJ589846:AMJ589870 AWF589846:AWF589870 BGB589846:BGB589870 BPX589846:BPX589870 BZT589846:BZT589870 CJP589846:CJP589870 CTL589846:CTL589870 DDH589846:DDH589870 DND589846:DND589870 DWZ589846:DWZ589870 EGV589846:EGV589870 EQR589846:EQR589870 FAN589846:FAN589870 FKJ589846:FKJ589870 FUF589846:FUF589870 GEB589846:GEB589870 GNX589846:GNX589870 GXT589846:GXT589870 HHP589846:HHP589870 HRL589846:HRL589870 IBH589846:IBH589870 ILD589846:ILD589870 IUZ589846:IUZ589870 JEV589846:JEV589870 JOR589846:JOR589870 JYN589846:JYN589870 KIJ589846:KIJ589870 KSF589846:KSF589870 LCB589846:LCB589870 LLX589846:LLX589870 LVT589846:LVT589870 MFP589846:MFP589870 MPL589846:MPL589870 MZH589846:MZH589870 NJD589846:NJD589870 NSZ589846:NSZ589870 OCV589846:OCV589870 OMR589846:OMR589870 OWN589846:OWN589870 PGJ589846:PGJ589870 PQF589846:PQF589870 QAB589846:QAB589870 QJX589846:QJX589870 QTT589846:QTT589870 RDP589846:RDP589870 RNL589846:RNL589870 RXH589846:RXH589870 SHD589846:SHD589870 SQZ589846:SQZ589870 TAV589846:TAV589870 TKR589846:TKR589870 TUN589846:TUN589870 UEJ589846:UEJ589870 UOF589846:UOF589870 UYB589846:UYB589870 VHX589846:VHX589870 VRT589846:VRT589870 WBP589846:WBP589870 WLL589846:WLL589870 WVH589846:WVH589870 C655381:C655405 IV655382:IV655406 SR655382:SR655406 ACN655382:ACN655406 AMJ655382:AMJ655406 AWF655382:AWF655406 BGB655382:BGB655406 BPX655382:BPX655406 BZT655382:BZT655406 CJP655382:CJP655406 CTL655382:CTL655406 DDH655382:DDH655406 DND655382:DND655406 DWZ655382:DWZ655406 EGV655382:EGV655406 EQR655382:EQR655406 FAN655382:FAN655406 FKJ655382:FKJ655406 FUF655382:FUF655406 GEB655382:GEB655406 GNX655382:GNX655406 GXT655382:GXT655406 HHP655382:HHP655406 HRL655382:HRL655406 IBH655382:IBH655406 ILD655382:ILD655406 IUZ655382:IUZ655406 JEV655382:JEV655406 JOR655382:JOR655406 JYN655382:JYN655406 KIJ655382:KIJ655406 KSF655382:KSF655406 LCB655382:LCB655406 LLX655382:LLX655406 LVT655382:LVT655406 MFP655382:MFP655406 MPL655382:MPL655406 MZH655382:MZH655406 NJD655382:NJD655406 NSZ655382:NSZ655406 OCV655382:OCV655406 OMR655382:OMR655406 OWN655382:OWN655406 PGJ655382:PGJ655406 PQF655382:PQF655406 QAB655382:QAB655406 QJX655382:QJX655406 QTT655382:QTT655406 RDP655382:RDP655406 RNL655382:RNL655406 RXH655382:RXH655406 SHD655382:SHD655406 SQZ655382:SQZ655406 TAV655382:TAV655406 TKR655382:TKR655406 TUN655382:TUN655406 UEJ655382:UEJ655406 UOF655382:UOF655406 UYB655382:UYB655406 VHX655382:VHX655406 VRT655382:VRT655406 WBP655382:WBP655406 WLL655382:WLL655406 WVH655382:WVH655406 C720917:C720941 IV720918:IV720942 SR720918:SR720942 ACN720918:ACN720942 AMJ720918:AMJ720942 AWF720918:AWF720942 BGB720918:BGB720942 BPX720918:BPX720942 BZT720918:BZT720942 CJP720918:CJP720942 CTL720918:CTL720942 DDH720918:DDH720942 DND720918:DND720942 DWZ720918:DWZ720942 EGV720918:EGV720942 EQR720918:EQR720942 FAN720918:FAN720942 FKJ720918:FKJ720942 FUF720918:FUF720942 GEB720918:GEB720942 GNX720918:GNX720942 GXT720918:GXT720942 HHP720918:HHP720942 HRL720918:HRL720942 IBH720918:IBH720942 ILD720918:ILD720942 IUZ720918:IUZ720942 JEV720918:JEV720942 JOR720918:JOR720942 JYN720918:JYN720942 KIJ720918:KIJ720942 KSF720918:KSF720942 LCB720918:LCB720942 LLX720918:LLX720942 LVT720918:LVT720942 MFP720918:MFP720942 MPL720918:MPL720942 MZH720918:MZH720942 NJD720918:NJD720942 NSZ720918:NSZ720942 OCV720918:OCV720942 OMR720918:OMR720942 OWN720918:OWN720942 PGJ720918:PGJ720942 PQF720918:PQF720942 QAB720918:QAB720942 QJX720918:QJX720942 QTT720918:QTT720942 RDP720918:RDP720942 RNL720918:RNL720942 RXH720918:RXH720942 SHD720918:SHD720942 SQZ720918:SQZ720942 TAV720918:TAV720942 TKR720918:TKR720942 TUN720918:TUN720942 UEJ720918:UEJ720942 UOF720918:UOF720942 UYB720918:UYB720942 VHX720918:VHX720942 VRT720918:VRT720942 WBP720918:WBP720942 WLL720918:WLL720942 WVH720918:WVH720942 C786453:C786477 IV786454:IV786478 SR786454:SR786478 ACN786454:ACN786478 AMJ786454:AMJ786478 AWF786454:AWF786478 BGB786454:BGB786478 BPX786454:BPX786478 BZT786454:BZT786478 CJP786454:CJP786478 CTL786454:CTL786478 DDH786454:DDH786478 DND786454:DND786478 DWZ786454:DWZ786478 EGV786454:EGV786478 EQR786454:EQR786478 FAN786454:FAN786478 FKJ786454:FKJ786478 FUF786454:FUF786478 GEB786454:GEB786478 GNX786454:GNX786478 GXT786454:GXT786478 HHP786454:HHP786478 HRL786454:HRL786478 IBH786454:IBH786478 ILD786454:ILD786478 IUZ786454:IUZ786478 JEV786454:JEV786478 JOR786454:JOR786478 JYN786454:JYN786478 KIJ786454:KIJ786478 KSF786454:KSF786478 LCB786454:LCB786478 LLX786454:LLX786478 LVT786454:LVT786478 MFP786454:MFP786478 MPL786454:MPL786478 MZH786454:MZH786478 NJD786454:NJD786478 NSZ786454:NSZ786478 OCV786454:OCV786478 OMR786454:OMR786478 OWN786454:OWN786478 PGJ786454:PGJ786478 PQF786454:PQF786478 QAB786454:QAB786478 QJX786454:QJX786478 QTT786454:QTT786478 RDP786454:RDP786478 RNL786454:RNL786478 RXH786454:RXH786478 SHD786454:SHD786478 SQZ786454:SQZ786478 TAV786454:TAV786478 TKR786454:TKR786478 TUN786454:TUN786478 UEJ786454:UEJ786478 UOF786454:UOF786478 UYB786454:UYB786478 VHX786454:VHX786478 VRT786454:VRT786478 WBP786454:WBP786478 WLL786454:WLL786478 WVH786454:WVH786478 C851989:C852013 IV851990:IV852014 SR851990:SR852014 ACN851990:ACN852014 AMJ851990:AMJ852014 AWF851990:AWF852014 BGB851990:BGB852014 BPX851990:BPX852014 BZT851990:BZT852014 CJP851990:CJP852014 CTL851990:CTL852014 DDH851990:DDH852014 DND851990:DND852014 DWZ851990:DWZ852014 EGV851990:EGV852014 EQR851990:EQR852014 FAN851990:FAN852014 FKJ851990:FKJ852014 FUF851990:FUF852014 GEB851990:GEB852014 GNX851990:GNX852014 GXT851990:GXT852014 HHP851990:HHP852014 HRL851990:HRL852014 IBH851990:IBH852014 ILD851990:ILD852014 IUZ851990:IUZ852014 JEV851990:JEV852014 JOR851990:JOR852014 JYN851990:JYN852014 KIJ851990:KIJ852014 KSF851990:KSF852014 LCB851990:LCB852014 LLX851990:LLX852014 LVT851990:LVT852014 MFP851990:MFP852014 MPL851990:MPL852014 MZH851990:MZH852014 NJD851990:NJD852014 NSZ851990:NSZ852014 OCV851990:OCV852014 OMR851990:OMR852014 OWN851990:OWN852014 PGJ851990:PGJ852014 PQF851990:PQF852014 QAB851990:QAB852014 QJX851990:QJX852014 QTT851990:QTT852014 RDP851990:RDP852014 RNL851990:RNL852014 RXH851990:RXH852014 SHD851990:SHD852014 SQZ851990:SQZ852014 TAV851990:TAV852014 TKR851990:TKR852014 TUN851990:TUN852014 UEJ851990:UEJ852014 UOF851990:UOF852014 UYB851990:UYB852014 VHX851990:VHX852014 VRT851990:VRT852014 WBP851990:WBP852014 WLL851990:WLL852014 WVH851990:WVH852014 C917525:C917549 IV917526:IV917550 SR917526:SR917550 ACN917526:ACN917550 AMJ917526:AMJ917550 AWF917526:AWF917550 BGB917526:BGB917550 BPX917526:BPX917550 BZT917526:BZT917550 CJP917526:CJP917550 CTL917526:CTL917550 DDH917526:DDH917550 DND917526:DND917550 DWZ917526:DWZ917550 EGV917526:EGV917550 EQR917526:EQR917550 FAN917526:FAN917550 FKJ917526:FKJ917550 FUF917526:FUF917550 GEB917526:GEB917550 GNX917526:GNX917550 GXT917526:GXT917550 HHP917526:HHP917550 HRL917526:HRL917550 IBH917526:IBH917550 ILD917526:ILD917550 IUZ917526:IUZ917550 JEV917526:JEV917550 JOR917526:JOR917550 JYN917526:JYN917550 KIJ917526:KIJ917550 KSF917526:KSF917550 LCB917526:LCB917550 LLX917526:LLX917550 LVT917526:LVT917550 MFP917526:MFP917550 MPL917526:MPL917550 MZH917526:MZH917550 NJD917526:NJD917550 NSZ917526:NSZ917550 OCV917526:OCV917550 OMR917526:OMR917550 OWN917526:OWN917550 PGJ917526:PGJ917550 PQF917526:PQF917550 QAB917526:QAB917550 QJX917526:QJX917550 QTT917526:QTT917550 RDP917526:RDP917550 RNL917526:RNL917550 RXH917526:RXH917550 SHD917526:SHD917550 SQZ917526:SQZ917550 TAV917526:TAV917550 TKR917526:TKR917550 TUN917526:TUN917550 UEJ917526:UEJ917550 UOF917526:UOF917550 UYB917526:UYB917550 VHX917526:VHX917550 VRT917526:VRT917550 WBP917526:WBP917550 WLL917526:WLL917550 WVH917526:WVH917550 C983061:C983085 IV983062:IV983086 SR983062:SR983086 ACN983062:ACN983086 AMJ983062:AMJ983086 AWF983062:AWF983086 BGB983062:BGB983086 BPX983062:BPX983086 BZT983062:BZT983086 CJP983062:CJP983086 CTL983062:CTL983086 DDH983062:DDH983086 DND983062:DND983086 DWZ983062:DWZ983086 EGV983062:EGV983086 EQR983062:EQR983086 FAN983062:FAN983086 FKJ983062:FKJ983086 FUF983062:FUF983086 GEB983062:GEB983086 GNX983062:GNX983086 GXT983062:GXT983086 HHP983062:HHP983086 HRL983062:HRL983086 IBH983062:IBH983086 ILD983062:ILD983086 IUZ983062:IUZ983086 JEV983062:JEV983086 JOR983062:JOR983086 JYN983062:JYN983086 KIJ983062:KIJ983086 KSF983062:KSF983086 LCB983062:LCB983086 LLX983062:LLX983086 LVT983062:LVT983086 MFP983062:MFP983086 MPL983062:MPL983086 MZH983062:MZH983086 NJD983062:NJD983086 NSZ983062:NSZ983086 OCV983062:OCV983086 OMR983062:OMR983086 OWN983062:OWN983086 PGJ983062:PGJ983086 PQF983062:PQF983086 QAB983062:QAB983086 QJX983062:QJX983086 QTT983062:QTT983086 RDP983062:RDP983086 RNL983062:RNL983086 RXH983062:RXH983086 SHD983062:SHD983086 SQZ983062:SQZ983086 TAV983062:TAV983086 TKR983062:TKR983086 TUN983062:TUN983086 UEJ983062:UEJ983086 UOF983062:UOF983086 UYB983062:UYB983086 VHX983062:VHX983086 VRT983062:VRT983086 WBP983062:WBP983086 WLL983062:WLL983086 WVH983062:WVH983086 WLL983767:WLL983816 IV54:IV78 SR54:SR78 ACN54:ACN78 AMJ54:AMJ78 AWF54:AWF78 BGB54:BGB78 BPX54:BPX78 BZT54:BZT78 CJP54:CJP78 CTL54:CTL78 DDH54:DDH78 DND54:DND78 DWZ54:DWZ78 EGV54:EGV78 EQR54:EQR78 FAN54:FAN78 FKJ54:FKJ78 FUF54:FUF78 GEB54:GEB78 GNX54:GNX78 GXT54:GXT78 HHP54:HHP78 HRL54:HRL78 IBH54:IBH78 ILD54:ILD78 IUZ54:IUZ78 JEV54:JEV78 JOR54:JOR78 JYN54:JYN78 KIJ54:KIJ78 KSF54:KSF78 LCB54:LCB78 LLX54:LLX78 LVT54:LVT78 MFP54:MFP78 MPL54:MPL78 MZH54:MZH78 NJD54:NJD78 NSZ54:NSZ78 OCV54:OCV78 OMR54:OMR78 OWN54:OWN78 PGJ54:PGJ78 PQF54:PQF78 QAB54:QAB78 QJX54:QJX78 QTT54:QTT78 RDP54:RDP78 RNL54:RNL78 RXH54:RXH78 SHD54:SHD78 SQZ54:SQZ78 TAV54:TAV78 TKR54:TKR78 TUN54:TUN78 UEJ54:UEJ78 UOF54:UOF78 UYB54:UYB78 VHX54:VHX78 VRT54:VRT78 WBP54:WBP78 WLL54:WLL78 WVH54:WVH78 C65589:C65613 IV65590:IV65614 SR65590:SR65614 ACN65590:ACN65614 AMJ65590:AMJ65614 AWF65590:AWF65614 BGB65590:BGB65614 BPX65590:BPX65614 BZT65590:BZT65614 CJP65590:CJP65614 CTL65590:CTL65614 DDH65590:DDH65614 DND65590:DND65614 DWZ65590:DWZ65614 EGV65590:EGV65614 EQR65590:EQR65614 FAN65590:FAN65614 FKJ65590:FKJ65614 FUF65590:FUF65614 GEB65590:GEB65614 GNX65590:GNX65614 GXT65590:GXT65614 HHP65590:HHP65614 HRL65590:HRL65614 IBH65590:IBH65614 ILD65590:ILD65614 IUZ65590:IUZ65614 JEV65590:JEV65614 JOR65590:JOR65614 JYN65590:JYN65614 KIJ65590:KIJ65614 KSF65590:KSF65614 LCB65590:LCB65614 LLX65590:LLX65614 LVT65590:LVT65614 MFP65590:MFP65614 MPL65590:MPL65614 MZH65590:MZH65614 NJD65590:NJD65614 NSZ65590:NSZ65614 OCV65590:OCV65614 OMR65590:OMR65614 OWN65590:OWN65614 PGJ65590:PGJ65614 PQF65590:PQF65614 QAB65590:QAB65614 QJX65590:QJX65614 QTT65590:QTT65614 RDP65590:RDP65614 RNL65590:RNL65614 RXH65590:RXH65614 SHD65590:SHD65614 SQZ65590:SQZ65614 TAV65590:TAV65614 TKR65590:TKR65614 TUN65590:TUN65614 UEJ65590:UEJ65614 UOF65590:UOF65614 UYB65590:UYB65614 VHX65590:VHX65614 VRT65590:VRT65614 WBP65590:WBP65614 WLL65590:WLL65614 WVH65590:WVH65614 C131125:C131149 IV131126:IV131150 SR131126:SR131150 ACN131126:ACN131150 AMJ131126:AMJ131150 AWF131126:AWF131150 BGB131126:BGB131150 BPX131126:BPX131150 BZT131126:BZT131150 CJP131126:CJP131150 CTL131126:CTL131150 DDH131126:DDH131150 DND131126:DND131150 DWZ131126:DWZ131150 EGV131126:EGV131150 EQR131126:EQR131150 FAN131126:FAN131150 FKJ131126:FKJ131150 FUF131126:FUF131150 GEB131126:GEB131150 GNX131126:GNX131150 GXT131126:GXT131150 HHP131126:HHP131150 HRL131126:HRL131150 IBH131126:IBH131150 ILD131126:ILD131150 IUZ131126:IUZ131150 JEV131126:JEV131150 JOR131126:JOR131150 JYN131126:JYN131150 KIJ131126:KIJ131150 KSF131126:KSF131150 LCB131126:LCB131150 LLX131126:LLX131150 LVT131126:LVT131150 MFP131126:MFP131150 MPL131126:MPL131150 MZH131126:MZH131150 NJD131126:NJD131150 NSZ131126:NSZ131150 OCV131126:OCV131150 OMR131126:OMR131150 OWN131126:OWN131150 PGJ131126:PGJ131150 PQF131126:PQF131150 QAB131126:QAB131150 QJX131126:QJX131150 QTT131126:QTT131150 RDP131126:RDP131150 RNL131126:RNL131150 RXH131126:RXH131150 SHD131126:SHD131150 SQZ131126:SQZ131150 TAV131126:TAV131150 TKR131126:TKR131150 TUN131126:TUN131150 UEJ131126:UEJ131150 UOF131126:UOF131150 UYB131126:UYB131150 VHX131126:VHX131150 VRT131126:VRT131150 WBP131126:WBP131150 WLL131126:WLL131150 WVH131126:WVH131150 C196661:C196685 IV196662:IV196686 SR196662:SR196686 ACN196662:ACN196686 AMJ196662:AMJ196686 AWF196662:AWF196686 BGB196662:BGB196686 BPX196662:BPX196686 BZT196662:BZT196686 CJP196662:CJP196686 CTL196662:CTL196686 DDH196662:DDH196686 DND196662:DND196686 DWZ196662:DWZ196686 EGV196662:EGV196686 EQR196662:EQR196686 FAN196662:FAN196686 FKJ196662:FKJ196686 FUF196662:FUF196686 GEB196662:GEB196686 GNX196662:GNX196686 GXT196662:GXT196686 HHP196662:HHP196686 HRL196662:HRL196686 IBH196662:IBH196686 ILD196662:ILD196686 IUZ196662:IUZ196686 JEV196662:JEV196686 JOR196662:JOR196686 JYN196662:JYN196686 KIJ196662:KIJ196686 KSF196662:KSF196686 LCB196662:LCB196686 LLX196662:LLX196686 LVT196662:LVT196686 MFP196662:MFP196686 MPL196662:MPL196686 MZH196662:MZH196686 NJD196662:NJD196686 NSZ196662:NSZ196686 OCV196662:OCV196686 OMR196662:OMR196686 OWN196662:OWN196686 PGJ196662:PGJ196686 PQF196662:PQF196686 QAB196662:QAB196686 QJX196662:QJX196686 QTT196662:QTT196686 RDP196662:RDP196686 RNL196662:RNL196686 RXH196662:RXH196686 SHD196662:SHD196686 SQZ196662:SQZ196686 TAV196662:TAV196686 TKR196662:TKR196686 TUN196662:TUN196686 UEJ196662:UEJ196686 UOF196662:UOF196686 UYB196662:UYB196686 VHX196662:VHX196686 VRT196662:VRT196686 WBP196662:WBP196686 WLL196662:WLL196686 WVH196662:WVH196686 C262197:C262221 IV262198:IV262222 SR262198:SR262222 ACN262198:ACN262222 AMJ262198:AMJ262222 AWF262198:AWF262222 BGB262198:BGB262222 BPX262198:BPX262222 BZT262198:BZT262222 CJP262198:CJP262222 CTL262198:CTL262222 DDH262198:DDH262222 DND262198:DND262222 DWZ262198:DWZ262222 EGV262198:EGV262222 EQR262198:EQR262222 FAN262198:FAN262222 FKJ262198:FKJ262222 FUF262198:FUF262222 GEB262198:GEB262222 GNX262198:GNX262222 GXT262198:GXT262222 HHP262198:HHP262222 HRL262198:HRL262222 IBH262198:IBH262222 ILD262198:ILD262222 IUZ262198:IUZ262222 JEV262198:JEV262222 JOR262198:JOR262222 JYN262198:JYN262222 KIJ262198:KIJ262222 KSF262198:KSF262222 LCB262198:LCB262222 LLX262198:LLX262222 LVT262198:LVT262222 MFP262198:MFP262222 MPL262198:MPL262222 MZH262198:MZH262222 NJD262198:NJD262222 NSZ262198:NSZ262222 OCV262198:OCV262222 OMR262198:OMR262222 OWN262198:OWN262222 PGJ262198:PGJ262222 PQF262198:PQF262222 QAB262198:QAB262222 QJX262198:QJX262222 QTT262198:QTT262222 RDP262198:RDP262222 RNL262198:RNL262222 RXH262198:RXH262222 SHD262198:SHD262222 SQZ262198:SQZ262222 TAV262198:TAV262222 TKR262198:TKR262222 TUN262198:TUN262222 UEJ262198:UEJ262222 UOF262198:UOF262222 UYB262198:UYB262222 VHX262198:VHX262222 VRT262198:VRT262222 WBP262198:WBP262222 WLL262198:WLL262222 WVH262198:WVH262222 C327733:C327757 IV327734:IV327758 SR327734:SR327758 ACN327734:ACN327758 AMJ327734:AMJ327758 AWF327734:AWF327758 BGB327734:BGB327758 BPX327734:BPX327758 BZT327734:BZT327758 CJP327734:CJP327758 CTL327734:CTL327758 DDH327734:DDH327758 DND327734:DND327758 DWZ327734:DWZ327758 EGV327734:EGV327758 EQR327734:EQR327758 FAN327734:FAN327758 FKJ327734:FKJ327758 FUF327734:FUF327758 GEB327734:GEB327758 GNX327734:GNX327758 GXT327734:GXT327758 HHP327734:HHP327758 HRL327734:HRL327758 IBH327734:IBH327758 ILD327734:ILD327758 IUZ327734:IUZ327758 JEV327734:JEV327758 JOR327734:JOR327758 JYN327734:JYN327758 KIJ327734:KIJ327758 KSF327734:KSF327758 LCB327734:LCB327758 LLX327734:LLX327758 LVT327734:LVT327758 MFP327734:MFP327758 MPL327734:MPL327758 MZH327734:MZH327758 NJD327734:NJD327758 NSZ327734:NSZ327758 OCV327734:OCV327758 OMR327734:OMR327758 OWN327734:OWN327758 PGJ327734:PGJ327758 PQF327734:PQF327758 QAB327734:QAB327758 QJX327734:QJX327758 QTT327734:QTT327758 RDP327734:RDP327758 RNL327734:RNL327758 RXH327734:RXH327758 SHD327734:SHD327758 SQZ327734:SQZ327758 TAV327734:TAV327758 TKR327734:TKR327758 TUN327734:TUN327758 UEJ327734:UEJ327758 UOF327734:UOF327758 UYB327734:UYB327758 VHX327734:VHX327758 VRT327734:VRT327758 WBP327734:WBP327758 WLL327734:WLL327758 WVH327734:WVH327758 C393269:C393293 IV393270:IV393294 SR393270:SR393294 ACN393270:ACN393294 AMJ393270:AMJ393294 AWF393270:AWF393294 BGB393270:BGB393294 BPX393270:BPX393294 BZT393270:BZT393294 CJP393270:CJP393294 CTL393270:CTL393294 DDH393270:DDH393294 DND393270:DND393294 DWZ393270:DWZ393294 EGV393270:EGV393294 EQR393270:EQR393294 FAN393270:FAN393294 FKJ393270:FKJ393294 FUF393270:FUF393294 GEB393270:GEB393294 GNX393270:GNX393294 GXT393270:GXT393294 HHP393270:HHP393294 HRL393270:HRL393294 IBH393270:IBH393294 ILD393270:ILD393294 IUZ393270:IUZ393294 JEV393270:JEV393294 JOR393270:JOR393294 JYN393270:JYN393294 KIJ393270:KIJ393294 KSF393270:KSF393294 LCB393270:LCB393294 LLX393270:LLX393294 LVT393270:LVT393294 MFP393270:MFP393294 MPL393270:MPL393294 MZH393270:MZH393294 NJD393270:NJD393294 NSZ393270:NSZ393294 OCV393270:OCV393294 OMR393270:OMR393294 OWN393270:OWN393294 PGJ393270:PGJ393294 PQF393270:PQF393294 QAB393270:QAB393294 QJX393270:QJX393294 QTT393270:QTT393294 RDP393270:RDP393294 RNL393270:RNL393294 RXH393270:RXH393294 SHD393270:SHD393294 SQZ393270:SQZ393294 TAV393270:TAV393294 TKR393270:TKR393294 TUN393270:TUN393294 UEJ393270:UEJ393294 UOF393270:UOF393294 UYB393270:UYB393294 VHX393270:VHX393294 VRT393270:VRT393294 WBP393270:WBP393294 WLL393270:WLL393294 WVH393270:WVH393294 C458805:C458829 IV458806:IV458830 SR458806:SR458830 ACN458806:ACN458830 AMJ458806:AMJ458830 AWF458806:AWF458830 BGB458806:BGB458830 BPX458806:BPX458830 BZT458806:BZT458830 CJP458806:CJP458830 CTL458806:CTL458830 DDH458806:DDH458830 DND458806:DND458830 DWZ458806:DWZ458830 EGV458806:EGV458830 EQR458806:EQR458830 FAN458806:FAN458830 FKJ458806:FKJ458830 FUF458806:FUF458830 GEB458806:GEB458830 GNX458806:GNX458830 GXT458806:GXT458830 HHP458806:HHP458830 HRL458806:HRL458830 IBH458806:IBH458830 ILD458806:ILD458830 IUZ458806:IUZ458830 JEV458806:JEV458830 JOR458806:JOR458830 JYN458806:JYN458830 KIJ458806:KIJ458830 KSF458806:KSF458830 LCB458806:LCB458830 LLX458806:LLX458830 LVT458806:LVT458830 MFP458806:MFP458830 MPL458806:MPL458830 MZH458806:MZH458830 NJD458806:NJD458830 NSZ458806:NSZ458830 OCV458806:OCV458830 OMR458806:OMR458830 OWN458806:OWN458830 PGJ458806:PGJ458830 PQF458806:PQF458830 QAB458806:QAB458830 QJX458806:QJX458830 QTT458806:QTT458830 RDP458806:RDP458830 RNL458806:RNL458830 RXH458806:RXH458830 SHD458806:SHD458830 SQZ458806:SQZ458830 TAV458806:TAV458830 TKR458806:TKR458830 TUN458806:TUN458830 UEJ458806:UEJ458830 UOF458806:UOF458830 UYB458806:UYB458830 VHX458806:VHX458830 VRT458806:VRT458830 WBP458806:WBP458830 WLL458806:WLL458830 WVH458806:WVH458830 C524341:C524365 IV524342:IV524366 SR524342:SR524366 ACN524342:ACN524366 AMJ524342:AMJ524366 AWF524342:AWF524366 BGB524342:BGB524366 BPX524342:BPX524366 BZT524342:BZT524366 CJP524342:CJP524366 CTL524342:CTL524366 DDH524342:DDH524366 DND524342:DND524366 DWZ524342:DWZ524366 EGV524342:EGV524366 EQR524342:EQR524366 FAN524342:FAN524366 FKJ524342:FKJ524366 FUF524342:FUF524366 GEB524342:GEB524366 GNX524342:GNX524366 GXT524342:GXT524366 HHP524342:HHP524366 HRL524342:HRL524366 IBH524342:IBH524366 ILD524342:ILD524366 IUZ524342:IUZ524366 JEV524342:JEV524366 JOR524342:JOR524366 JYN524342:JYN524366 KIJ524342:KIJ524366 KSF524342:KSF524366 LCB524342:LCB524366 LLX524342:LLX524366 LVT524342:LVT524366 MFP524342:MFP524366 MPL524342:MPL524366 MZH524342:MZH524366 NJD524342:NJD524366 NSZ524342:NSZ524366 OCV524342:OCV524366 OMR524342:OMR524366 OWN524342:OWN524366 PGJ524342:PGJ524366 PQF524342:PQF524366 QAB524342:QAB524366 QJX524342:QJX524366 QTT524342:QTT524366 RDP524342:RDP524366 RNL524342:RNL524366 RXH524342:RXH524366 SHD524342:SHD524366 SQZ524342:SQZ524366 TAV524342:TAV524366 TKR524342:TKR524366 TUN524342:TUN524366 UEJ524342:UEJ524366 UOF524342:UOF524366 UYB524342:UYB524366 VHX524342:VHX524366 VRT524342:VRT524366 WBP524342:WBP524366 WLL524342:WLL524366 WVH524342:WVH524366 C589877:C589901 IV589878:IV589902 SR589878:SR589902 ACN589878:ACN589902 AMJ589878:AMJ589902 AWF589878:AWF589902 BGB589878:BGB589902 BPX589878:BPX589902 BZT589878:BZT589902 CJP589878:CJP589902 CTL589878:CTL589902 DDH589878:DDH589902 DND589878:DND589902 DWZ589878:DWZ589902 EGV589878:EGV589902 EQR589878:EQR589902 FAN589878:FAN589902 FKJ589878:FKJ589902 FUF589878:FUF589902 GEB589878:GEB589902 GNX589878:GNX589902 GXT589878:GXT589902 HHP589878:HHP589902 HRL589878:HRL589902 IBH589878:IBH589902 ILD589878:ILD589902 IUZ589878:IUZ589902 JEV589878:JEV589902 JOR589878:JOR589902 JYN589878:JYN589902 KIJ589878:KIJ589902 KSF589878:KSF589902 LCB589878:LCB589902 LLX589878:LLX589902 LVT589878:LVT589902 MFP589878:MFP589902 MPL589878:MPL589902 MZH589878:MZH589902 NJD589878:NJD589902 NSZ589878:NSZ589902 OCV589878:OCV589902 OMR589878:OMR589902 OWN589878:OWN589902 PGJ589878:PGJ589902 PQF589878:PQF589902 QAB589878:QAB589902 QJX589878:QJX589902 QTT589878:QTT589902 RDP589878:RDP589902 RNL589878:RNL589902 RXH589878:RXH589902 SHD589878:SHD589902 SQZ589878:SQZ589902 TAV589878:TAV589902 TKR589878:TKR589902 TUN589878:TUN589902 UEJ589878:UEJ589902 UOF589878:UOF589902 UYB589878:UYB589902 VHX589878:VHX589902 VRT589878:VRT589902 WBP589878:WBP589902 WLL589878:WLL589902 WVH589878:WVH589902 C655413:C655437 IV655414:IV655438 SR655414:SR655438 ACN655414:ACN655438 AMJ655414:AMJ655438 AWF655414:AWF655438 BGB655414:BGB655438 BPX655414:BPX655438 BZT655414:BZT655438 CJP655414:CJP655438 CTL655414:CTL655438 DDH655414:DDH655438 DND655414:DND655438 DWZ655414:DWZ655438 EGV655414:EGV655438 EQR655414:EQR655438 FAN655414:FAN655438 FKJ655414:FKJ655438 FUF655414:FUF655438 GEB655414:GEB655438 GNX655414:GNX655438 GXT655414:GXT655438 HHP655414:HHP655438 HRL655414:HRL655438 IBH655414:IBH655438 ILD655414:ILD655438 IUZ655414:IUZ655438 JEV655414:JEV655438 JOR655414:JOR655438 JYN655414:JYN655438 KIJ655414:KIJ655438 KSF655414:KSF655438 LCB655414:LCB655438 LLX655414:LLX655438 LVT655414:LVT655438 MFP655414:MFP655438 MPL655414:MPL655438 MZH655414:MZH655438 NJD655414:NJD655438 NSZ655414:NSZ655438 OCV655414:OCV655438 OMR655414:OMR655438 OWN655414:OWN655438 PGJ655414:PGJ655438 PQF655414:PQF655438 QAB655414:QAB655438 QJX655414:QJX655438 QTT655414:QTT655438 RDP655414:RDP655438 RNL655414:RNL655438 RXH655414:RXH655438 SHD655414:SHD655438 SQZ655414:SQZ655438 TAV655414:TAV655438 TKR655414:TKR655438 TUN655414:TUN655438 UEJ655414:UEJ655438 UOF655414:UOF655438 UYB655414:UYB655438 VHX655414:VHX655438 VRT655414:VRT655438 WBP655414:WBP655438 WLL655414:WLL655438 WVH655414:WVH655438 C720949:C720973 IV720950:IV720974 SR720950:SR720974 ACN720950:ACN720974 AMJ720950:AMJ720974 AWF720950:AWF720974 BGB720950:BGB720974 BPX720950:BPX720974 BZT720950:BZT720974 CJP720950:CJP720974 CTL720950:CTL720974 DDH720950:DDH720974 DND720950:DND720974 DWZ720950:DWZ720974 EGV720950:EGV720974 EQR720950:EQR720974 FAN720950:FAN720974 FKJ720950:FKJ720974 FUF720950:FUF720974 GEB720950:GEB720974 GNX720950:GNX720974 GXT720950:GXT720974 HHP720950:HHP720974 HRL720950:HRL720974 IBH720950:IBH720974 ILD720950:ILD720974 IUZ720950:IUZ720974 JEV720950:JEV720974 JOR720950:JOR720974 JYN720950:JYN720974 KIJ720950:KIJ720974 KSF720950:KSF720974 LCB720950:LCB720974 LLX720950:LLX720974 LVT720950:LVT720974 MFP720950:MFP720974 MPL720950:MPL720974 MZH720950:MZH720974 NJD720950:NJD720974 NSZ720950:NSZ720974 OCV720950:OCV720974 OMR720950:OMR720974 OWN720950:OWN720974 PGJ720950:PGJ720974 PQF720950:PQF720974 QAB720950:QAB720974 QJX720950:QJX720974 QTT720950:QTT720974 RDP720950:RDP720974 RNL720950:RNL720974 RXH720950:RXH720974 SHD720950:SHD720974 SQZ720950:SQZ720974 TAV720950:TAV720974 TKR720950:TKR720974 TUN720950:TUN720974 UEJ720950:UEJ720974 UOF720950:UOF720974 UYB720950:UYB720974 VHX720950:VHX720974 VRT720950:VRT720974 WBP720950:WBP720974 WLL720950:WLL720974 WVH720950:WVH720974 C786485:C786509 IV786486:IV786510 SR786486:SR786510 ACN786486:ACN786510 AMJ786486:AMJ786510 AWF786486:AWF786510 BGB786486:BGB786510 BPX786486:BPX786510 BZT786486:BZT786510 CJP786486:CJP786510 CTL786486:CTL786510 DDH786486:DDH786510 DND786486:DND786510 DWZ786486:DWZ786510 EGV786486:EGV786510 EQR786486:EQR786510 FAN786486:FAN786510 FKJ786486:FKJ786510 FUF786486:FUF786510 GEB786486:GEB786510 GNX786486:GNX786510 GXT786486:GXT786510 HHP786486:HHP786510 HRL786486:HRL786510 IBH786486:IBH786510 ILD786486:ILD786510 IUZ786486:IUZ786510 JEV786486:JEV786510 JOR786486:JOR786510 JYN786486:JYN786510 KIJ786486:KIJ786510 KSF786486:KSF786510 LCB786486:LCB786510 LLX786486:LLX786510 LVT786486:LVT786510 MFP786486:MFP786510 MPL786486:MPL786510 MZH786486:MZH786510 NJD786486:NJD786510 NSZ786486:NSZ786510 OCV786486:OCV786510 OMR786486:OMR786510 OWN786486:OWN786510 PGJ786486:PGJ786510 PQF786486:PQF786510 QAB786486:QAB786510 QJX786486:QJX786510 QTT786486:QTT786510 RDP786486:RDP786510 RNL786486:RNL786510 RXH786486:RXH786510 SHD786486:SHD786510 SQZ786486:SQZ786510 TAV786486:TAV786510 TKR786486:TKR786510 TUN786486:TUN786510 UEJ786486:UEJ786510 UOF786486:UOF786510 UYB786486:UYB786510 VHX786486:VHX786510 VRT786486:VRT786510 WBP786486:WBP786510 WLL786486:WLL786510 WVH786486:WVH786510 C852021:C852045 IV852022:IV852046 SR852022:SR852046 ACN852022:ACN852046 AMJ852022:AMJ852046 AWF852022:AWF852046 BGB852022:BGB852046 BPX852022:BPX852046 BZT852022:BZT852046 CJP852022:CJP852046 CTL852022:CTL852046 DDH852022:DDH852046 DND852022:DND852046 DWZ852022:DWZ852046 EGV852022:EGV852046 EQR852022:EQR852046 FAN852022:FAN852046 FKJ852022:FKJ852046 FUF852022:FUF852046 GEB852022:GEB852046 GNX852022:GNX852046 GXT852022:GXT852046 HHP852022:HHP852046 HRL852022:HRL852046 IBH852022:IBH852046 ILD852022:ILD852046 IUZ852022:IUZ852046 JEV852022:JEV852046 JOR852022:JOR852046 JYN852022:JYN852046 KIJ852022:KIJ852046 KSF852022:KSF852046 LCB852022:LCB852046 LLX852022:LLX852046 LVT852022:LVT852046 MFP852022:MFP852046 MPL852022:MPL852046 MZH852022:MZH852046 NJD852022:NJD852046 NSZ852022:NSZ852046 OCV852022:OCV852046 OMR852022:OMR852046 OWN852022:OWN852046 PGJ852022:PGJ852046 PQF852022:PQF852046 QAB852022:QAB852046 QJX852022:QJX852046 QTT852022:QTT852046 RDP852022:RDP852046 RNL852022:RNL852046 RXH852022:RXH852046 SHD852022:SHD852046 SQZ852022:SQZ852046 TAV852022:TAV852046 TKR852022:TKR852046 TUN852022:TUN852046 UEJ852022:UEJ852046 UOF852022:UOF852046 UYB852022:UYB852046 VHX852022:VHX852046 VRT852022:VRT852046 WBP852022:WBP852046 WLL852022:WLL852046 WVH852022:WVH852046 C917557:C917581 IV917558:IV917582 SR917558:SR917582 ACN917558:ACN917582 AMJ917558:AMJ917582 AWF917558:AWF917582 BGB917558:BGB917582 BPX917558:BPX917582 BZT917558:BZT917582 CJP917558:CJP917582 CTL917558:CTL917582 DDH917558:DDH917582 DND917558:DND917582 DWZ917558:DWZ917582 EGV917558:EGV917582 EQR917558:EQR917582 FAN917558:FAN917582 FKJ917558:FKJ917582 FUF917558:FUF917582 GEB917558:GEB917582 GNX917558:GNX917582 GXT917558:GXT917582 HHP917558:HHP917582 HRL917558:HRL917582 IBH917558:IBH917582 ILD917558:ILD917582 IUZ917558:IUZ917582 JEV917558:JEV917582 JOR917558:JOR917582 JYN917558:JYN917582 KIJ917558:KIJ917582 KSF917558:KSF917582 LCB917558:LCB917582 LLX917558:LLX917582 LVT917558:LVT917582 MFP917558:MFP917582 MPL917558:MPL917582 MZH917558:MZH917582 NJD917558:NJD917582 NSZ917558:NSZ917582 OCV917558:OCV917582 OMR917558:OMR917582 OWN917558:OWN917582 PGJ917558:PGJ917582 PQF917558:PQF917582 QAB917558:QAB917582 QJX917558:QJX917582 QTT917558:QTT917582 RDP917558:RDP917582 RNL917558:RNL917582 RXH917558:RXH917582 SHD917558:SHD917582 SQZ917558:SQZ917582 TAV917558:TAV917582 TKR917558:TKR917582 TUN917558:TUN917582 UEJ917558:UEJ917582 UOF917558:UOF917582 UYB917558:UYB917582 VHX917558:VHX917582 VRT917558:VRT917582 WBP917558:WBP917582 WLL917558:WLL917582 WVH917558:WVH917582 C983093:C983117 IV983094:IV983118 SR983094:SR983118 ACN983094:ACN983118 AMJ983094:AMJ983118 AWF983094:AWF983118 BGB983094:BGB983118 BPX983094:BPX983118 BZT983094:BZT983118 CJP983094:CJP983118 CTL983094:CTL983118 DDH983094:DDH983118 DND983094:DND983118 DWZ983094:DWZ983118 EGV983094:EGV983118 EQR983094:EQR983118 FAN983094:FAN983118 FKJ983094:FKJ983118 FUF983094:FUF983118 GEB983094:GEB983118 GNX983094:GNX983118 GXT983094:GXT983118 HHP983094:HHP983118 HRL983094:HRL983118 IBH983094:IBH983118 ILD983094:ILD983118 IUZ983094:IUZ983118 JEV983094:JEV983118 JOR983094:JOR983118 JYN983094:JYN983118 KIJ983094:KIJ983118 KSF983094:KSF983118 LCB983094:LCB983118 LLX983094:LLX983118 LVT983094:LVT983118 MFP983094:MFP983118 MPL983094:MPL983118 MZH983094:MZH983118 NJD983094:NJD983118 NSZ983094:NSZ983118 OCV983094:OCV983118 OMR983094:OMR983118 OWN983094:OWN983118 PGJ983094:PGJ983118 PQF983094:PQF983118 QAB983094:QAB983118 QJX983094:QJX983118 QTT983094:QTT983118 RDP983094:RDP983118 RNL983094:RNL983118 RXH983094:RXH983118 SHD983094:SHD983118 SQZ983094:SQZ983118 TAV983094:TAV983118 TKR983094:TKR983118 TUN983094:TUN983118 UEJ983094:UEJ983118 UOF983094:UOF983118 UYB983094:UYB983118 VHX983094:VHX983118 VRT983094:VRT983118 WBP983094:WBP983118 WLL983094:WLL983118 WVH983094:WVH983118 WBP983767:WBP983816 IV108:IV132 SR108:SR132 ACN108:ACN132 AMJ108:AMJ132 AWF108:AWF132 BGB108:BGB132 BPX108:BPX132 BZT108:BZT132 CJP108:CJP132 CTL108:CTL132 DDH108:DDH132 DND108:DND132 DWZ108:DWZ132 EGV108:EGV132 EQR108:EQR132 FAN108:FAN132 FKJ108:FKJ132 FUF108:FUF132 GEB108:GEB132 GNX108:GNX132 GXT108:GXT132 HHP108:HHP132 HRL108:HRL132 IBH108:IBH132 ILD108:ILD132 IUZ108:IUZ132 JEV108:JEV132 JOR108:JOR132 JYN108:JYN132 KIJ108:KIJ132 KSF108:KSF132 LCB108:LCB132 LLX108:LLX132 LVT108:LVT132 MFP108:MFP132 MPL108:MPL132 MZH108:MZH132 NJD108:NJD132 NSZ108:NSZ132 OCV108:OCV132 OMR108:OMR132 OWN108:OWN132 PGJ108:PGJ132 PQF108:PQF132 QAB108:QAB132 QJX108:QJX132 QTT108:QTT132 RDP108:RDP132 RNL108:RNL132 RXH108:RXH132 SHD108:SHD132 SQZ108:SQZ132 TAV108:TAV132 TKR108:TKR132 TUN108:TUN132 UEJ108:UEJ132 UOF108:UOF132 UYB108:UYB132 VHX108:VHX132 VRT108:VRT132 WBP108:WBP132 WLL108:WLL132 WVH108:WVH132 C65643:C65667 IV65644:IV65668 SR65644:SR65668 ACN65644:ACN65668 AMJ65644:AMJ65668 AWF65644:AWF65668 BGB65644:BGB65668 BPX65644:BPX65668 BZT65644:BZT65668 CJP65644:CJP65668 CTL65644:CTL65668 DDH65644:DDH65668 DND65644:DND65668 DWZ65644:DWZ65668 EGV65644:EGV65668 EQR65644:EQR65668 FAN65644:FAN65668 FKJ65644:FKJ65668 FUF65644:FUF65668 GEB65644:GEB65668 GNX65644:GNX65668 GXT65644:GXT65668 HHP65644:HHP65668 HRL65644:HRL65668 IBH65644:IBH65668 ILD65644:ILD65668 IUZ65644:IUZ65668 JEV65644:JEV65668 JOR65644:JOR65668 JYN65644:JYN65668 KIJ65644:KIJ65668 KSF65644:KSF65668 LCB65644:LCB65668 LLX65644:LLX65668 LVT65644:LVT65668 MFP65644:MFP65668 MPL65644:MPL65668 MZH65644:MZH65668 NJD65644:NJD65668 NSZ65644:NSZ65668 OCV65644:OCV65668 OMR65644:OMR65668 OWN65644:OWN65668 PGJ65644:PGJ65668 PQF65644:PQF65668 QAB65644:QAB65668 QJX65644:QJX65668 QTT65644:QTT65668 RDP65644:RDP65668 RNL65644:RNL65668 RXH65644:RXH65668 SHD65644:SHD65668 SQZ65644:SQZ65668 TAV65644:TAV65668 TKR65644:TKR65668 TUN65644:TUN65668 UEJ65644:UEJ65668 UOF65644:UOF65668 UYB65644:UYB65668 VHX65644:VHX65668 VRT65644:VRT65668 WBP65644:WBP65668 WLL65644:WLL65668 WVH65644:WVH65668 C131179:C131203 IV131180:IV131204 SR131180:SR131204 ACN131180:ACN131204 AMJ131180:AMJ131204 AWF131180:AWF131204 BGB131180:BGB131204 BPX131180:BPX131204 BZT131180:BZT131204 CJP131180:CJP131204 CTL131180:CTL131204 DDH131180:DDH131204 DND131180:DND131204 DWZ131180:DWZ131204 EGV131180:EGV131204 EQR131180:EQR131204 FAN131180:FAN131204 FKJ131180:FKJ131204 FUF131180:FUF131204 GEB131180:GEB131204 GNX131180:GNX131204 GXT131180:GXT131204 HHP131180:HHP131204 HRL131180:HRL131204 IBH131180:IBH131204 ILD131180:ILD131204 IUZ131180:IUZ131204 JEV131180:JEV131204 JOR131180:JOR131204 JYN131180:JYN131204 KIJ131180:KIJ131204 KSF131180:KSF131204 LCB131180:LCB131204 LLX131180:LLX131204 LVT131180:LVT131204 MFP131180:MFP131204 MPL131180:MPL131204 MZH131180:MZH131204 NJD131180:NJD131204 NSZ131180:NSZ131204 OCV131180:OCV131204 OMR131180:OMR131204 OWN131180:OWN131204 PGJ131180:PGJ131204 PQF131180:PQF131204 QAB131180:QAB131204 QJX131180:QJX131204 QTT131180:QTT131204 RDP131180:RDP131204 RNL131180:RNL131204 RXH131180:RXH131204 SHD131180:SHD131204 SQZ131180:SQZ131204 TAV131180:TAV131204 TKR131180:TKR131204 TUN131180:TUN131204 UEJ131180:UEJ131204 UOF131180:UOF131204 UYB131180:UYB131204 VHX131180:VHX131204 VRT131180:VRT131204 WBP131180:WBP131204 WLL131180:WLL131204 WVH131180:WVH131204 C196715:C196739 IV196716:IV196740 SR196716:SR196740 ACN196716:ACN196740 AMJ196716:AMJ196740 AWF196716:AWF196740 BGB196716:BGB196740 BPX196716:BPX196740 BZT196716:BZT196740 CJP196716:CJP196740 CTL196716:CTL196740 DDH196716:DDH196740 DND196716:DND196740 DWZ196716:DWZ196740 EGV196716:EGV196740 EQR196716:EQR196740 FAN196716:FAN196740 FKJ196716:FKJ196740 FUF196716:FUF196740 GEB196716:GEB196740 GNX196716:GNX196740 GXT196716:GXT196740 HHP196716:HHP196740 HRL196716:HRL196740 IBH196716:IBH196740 ILD196716:ILD196740 IUZ196716:IUZ196740 JEV196716:JEV196740 JOR196716:JOR196740 JYN196716:JYN196740 KIJ196716:KIJ196740 KSF196716:KSF196740 LCB196716:LCB196740 LLX196716:LLX196740 LVT196716:LVT196740 MFP196716:MFP196740 MPL196716:MPL196740 MZH196716:MZH196740 NJD196716:NJD196740 NSZ196716:NSZ196740 OCV196716:OCV196740 OMR196716:OMR196740 OWN196716:OWN196740 PGJ196716:PGJ196740 PQF196716:PQF196740 QAB196716:QAB196740 QJX196716:QJX196740 QTT196716:QTT196740 RDP196716:RDP196740 RNL196716:RNL196740 RXH196716:RXH196740 SHD196716:SHD196740 SQZ196716:SQZ196740 TAV196716:TAV196740 TKR196716:TKR196740 TUN196716:TUN196740 UEJ196716:UEJ196740 UOF196716:UOF196740 UYB196716:UYB196740 VHX196716:VHX196740 VRT196716:VRT196740 WBP196716:WBP196740 WLL196716:WLL196740 WVH196716:WVH196740 C262251:C262275 IV262252:IV262276 SR262252:SR262276 ACN262252:ACN262276 AMJ262252:AMJ262276 AWF262252:AWF262276 BGB262252:BGB262276 BPX262252:BPX262276 BZT262252:BZT262276 CJP262252:CJP262276 CTL262252:CTL262276 DDH262252:DDH262276 DND262252:DND262276 DWZ262252:DWZ262276 EGV262252:EGV262276 EQR262252:EQR262276 FAN262252:FAN262276 FKJ262252:FKJ262276 FUF262252:FUF262276 GEB262252:GEB262276 GNX262252:GNX262276 GXT262252:GXT262276 HHP262252:HHP262276 HRL262252:HRL262276 IBH262252:IBH262276 ILD262252:ILD262276 IUZ262252:IUZ262276 JEV262252:JEV262276 JOR262252:JOR262276 JYN262252:JYN262276 KIJ262252:KIJ262276 KSF262252:KSF262276 LCB262252:LCB262276 LLX262252:LLX262276 LVT262252:LVT262276 MFP262252:MFP262276 MPL262252:MPL262276 MZH262252:MZH262276 NJD262252:NJD262276 NSZ262252:NSZ262276 OCV262252:OCV262276 OMR262252:OMR262276 OWN262252:OWN262276 PGJ262252:PGJ262276 PQF262252:PQF262276 QAB262252:QAB262276 QJX262252:QJX262276 QTT262252:QTT262276 RDP262252:RDP262276 RNL262252:RNL262276 RXH262252:RXH262276 SHD262252:SHD262276 SQZ262252:SQZ262276 TAV262252:TAV262276 TKR262252:TKR262276 TUN262252:TUN262276 UEJ262252:UEJ262276 UOF262252:UOF262276 UYB262252:UYB262276 VHX262252:VHX262276 VRT262252:VRT262276 WBP262252:WBP262276 WLL262252:WLL262276 WVH262252:WVH262276 C327787:C327811 IV327788:IV327812 SR327788:SR327812 ACN327788:ACN327812 AMJ327788:AMJ327812 AWF327788:AWF327812 BGB327788:BGB327812 BPX327788:BPX327812 BZT327788:BZT327812 CJP327788:CJP327812 CTL327788:CTL327812 DDH327788:DDH327812 DND327788:DND327812 DWZ327788:DWZ327812 EGV327788:EGV327812 EQR327788:EQR327812 FAN327788:FAN327812 FKJ327788:FKJ327812 FUF327788:FUF327812 GEB327788:GEB327812 GNX327788:GNX327812 GXT327788:GXT327812 HHP327788:HHP327812 HRL327788:HRL327812 IBH327788:IBH327812 ILD327788:ILD327812 IUZ327788:IUZ327812 JEV327788:JEV327812 JOR327788:JOR327812 JYN327788:JYN327812 KIJ327788:KIJ327812 KSF327788:KSF327812 LCB327788:LCB327812 LLX327788:LLX327812 LVT327788:LVT327812 MFP327788:MFP327812 MPL327788:MPL327812 MZH327788:MZH327812 NJD327788:NJD327812 NSZ327788:NSZ327812 OCV327788:OCV327812 OMR327788:OMR327812 OWN327788:OWN327812 PGJ327788:PGJ327812 PQF327788:PQF327812 QAB327788:QAB327812 QJX327788:QJX327812 QTT327788:QTT327812 RDP327788:RDP327812 RNL327788:RNL327812 RXH327788:RXH327812 SHD327788:SHD327812 SQZ327788:SQZ327812 TAV327788:TAV327812 TKR327788:TKR327812 TUN327788:TUN327812 UEJ327788:UEJ327812 UOF327788:UOF327812 UYB327788:UYB327812 VHX327788:VHX327812 VRT327788:VRT327812 WBP327788:WBP327812 WLL327788:WLL327812 WVH327788:WVH327812 C393323:C393347 IV393324:IV393348 SR393324:SR393348 ACN393324:ACN393348 AMJ393324:AMJ393348 AWF393324:AWF393348 BGB393324:BGB393348 BPX393324:BPX393348 BZT393324:BZT393348 CJP393324:CJP393348 CTL393324:CTL393348 DDH393324:DDH393348 DND393324:DND393348 DWZ393324:DWZ393348 EGV393324:EGV393348 EQR393324:EQR393348 FAN393324:FAN393348 FKJ393324:FKJ393348 FUF393324:FUF393348 GEB393324:GEB393348 GNX393324:GNX393348 GXT393324:GXT393348 HHP393324:HHP393348 HRL393324:HRL393348 IBH393324:IBH393348 ILD393324:ILD393348 IUZ393324:IUZ393348 JEV393324:JEV393348 JOR393324:JOR393348 JYN393324:JYN393348 KIJ393324:KIJ393348 KSF393324:KSF393348 LCB393324:LCB393348 LLX393324:LLX393348 LVT393324:LVT393348 MFP393324:MFP393348 MPL393324:MPL393348 MZH393324:MZH393348 NJD393324:NJD393348 NSZ393324:NSZ393348 OCV393324:OCV393348 OMR393324:OMR393348 OWN393324:OWN393348 PGJ393324:PGJ393348 PQF393324:PQF393348 QAB393324:QAB393348 QJX393324:QJX393348 QTT393324:QTT393348 RDP393324:RDP393348 RNL393324:RNL393348 RXH393324:RXH393348 SHD393324:SHD393348 SQZ393324:SQZ393348 TAV393324:TAV393348 TKR393324:TKR393348 TUN393324:TUN393348 UEJ393324:UEJ393348 UOF393324:UOF393348 UYB393324:UYB393348 VHX393324:VHX393348 VRT393324:VRT393348 WBP393324:WBP393348 WLL393324:WLL393348 WVH393324:WVH393348 C458859:C458883 IV458860:IV458884 SR458860:SR458884 ACN458860:ACN458884 AMJ458860:AMJ458884 AWF458860:AWF458884 BGB458860:BGB458884 BPX458860:BPX458884 BZT458860:BZT458884 CJP458860:CJP458884 CTL458860:CTL458884 DDH458860:DDH458884 DND458860:DND458884 DWZ458860:DWZ458884 EGV458860:EGV458884 EQR458860:EQR458884 FAN458860:FAN458884 FKJ458860:FKJ458884 FUF458860:FUF458884 GEB458860:GEB458884 GNX458860:GNX458884 GXT458860:GXT458884 HHP458860:HHP458884 HRL458860:HRL458884 IBH458860:IBH458884 ILD458860:ILD458884 IUZ458860:IUZ458884 JEV458860:JEV458884 JOR458860:JOR458884 JYN458860:JYN458884 KIJ458860:KIJ458884 KSF458860:KSF458884 LCB458860:LCB458884 LLX458860:LLX458884 LVT458860:LVT458884 MFP458860:MFP458884 MPL458860:MPL458884 MZH458860:MZH458884 NJD458860:NJD458884 NSZ458860:NSZ458884 OCV458860:OCV458884 OMR458860:OMR458884 OWN458860:OWN458884 PGJ458860:PGJ458884 PQF458860:PQF458884 QAB458860:QAB458884 QJX458860:QJX458884 QTT458860:QTT458884 RDP458860:RDP458884 RNL458860:RNL458884 RXH458860:RXH458884 SHD458860:SHD458884 SQZ458860:SQZ458884 TAV458860:TAV458884 TKR458860:TKR458884 TUN458860:TUN458884 UEJ458860:UEJ458884 UOF458860:UOF458884 UYB458860:UYB458884 VHX458860:VHX458884 VRT458860:VRT458884 WBP458860:WBP458884 WLL458860:WLL458884 WVH458860:WVH458884 C524395:C524419 IV524396:IV524420 SR524396:SR524420 ACN524396:ACN524420 AMJ524396:AMJ524420 AWF524396:AWF524420 BGB524396:BGB524420 BPX524396:BPX524420 BZT524396:BZT524420 CJP524396:CJP524420 CTL524396:CTL524420 DDH524396:DDH524420 DND524396:DND524420 DWZ524396:DWZ524420 EGV524396:EGV524420 EQR524396:EQR524420 FAN524396:FAN524420 FKJ524396:FKJ524420 FUF524396:FUF524420 GEB524396:GEB524420 GNX524396:GNX524420 GXT524396:GXT524420 HHP524396:HHP524420 HRL524396:HRL524420 IBH524396:IBH524420 ILD524396:ILD524420 IUZ524396:IUZ524420 JEV524396:JEV524420 JOR524396:JOR524420 JYN524396:JYN524420 KIJ524396:KIJ524420 KSF524396:KSF524420 LCB524396:LCB524420 LLX524396:LLX524420 LVT524396:LVT524420 MFP524396:MFP524420 MPL524396:MPL524420 MZH524396:MZH524420 NJD524396:NJD524420 NSZ524396:NSZ524420 OCV524396:OCV524420 OMR524396:OMR524420 OWN524396:OWN524420 PGJ524396:PGJ524420 PQF524396:PQF524420 QAB524396:QAB524420 QJX524396:QJX524420 QTT524396:QTT524420 RDP524396:RDP524420 RNL524396:RNL524420 RXH524396:RXH524420 SHD524396:SHD524420 SQZ524396:SQZ524420 TAV524396:TAV524420 TKR524396:TKR524420 TUN524396:TUN524420 UEJ524396:UEJ524420 UOF524396:UOF524420 UYB524396:UYB524420 VHX524396:VHX524420 VRT524396:VRT524420 WBP524396:WBP524420 WLL524396:WLL524420 WVH524396:WVH524420 C589931:C589955 IV589932:IV589956 SR589932:SR589956 ACN589932:ACN589956 AMJ589932:AMJ589956 AWF589932:AWF589956 BGB589932:BGB589956 BPX589932:BPX589956 BZT589932:BZT589956 CJP589932:CJP589956 CTL589932:CTL589956 DDH589932:DDH589956 DND589932:DND589956 DWZ589932:DWZ589956 EGV589932:EGV589956 EQR589932:EQR589956 FAN589932:FAN589956 FKJ589932:FKJ589956 FUF589932:FUF589956 GEB589932:GEB589956 GNX589932:GNX589956 GXT589932:GXT589956 HHP589932:HHP589956 HRL589932:HRL589956 IBH589932:IBH589956 ILD589932:ILD589956 IUZ589932:IUZ589956 JEV589932:JEV589956 JOR589932:JOR589956 JYN589932:JYN589956 KIJ589932:KIJ589956 KSF589932:KSF589956 LCB589932:LCB589956 LLX589932:LLX589956 LVT589932:LVT589956 MFP589932:MFP589956 MPL589932:MPL589956 MZH589932:MZH589956 NJD589932:NJD589956 NSZ589932:NSZ589956 OCV589932:OCV589956 OMR589932:OMR589956 OWN589932:OWN589956 PGJ589932:PGJ589956 PQF589932:PQF589956 QAB589932:QAB589956 QJX589932:QJX589956 QTT589932:QTT589956 RDP589932:RDP589956 RNL589932:RNL589956 RXH589932:RXH589956 SHD589932:SHD589956 SQZ589932:SQZ589956 TAV589932:TAV589956 TKR589932:TKR589956 TUN589932:TUN589956 UEJ589932:UEJ589956 UOF589932:UOF589956 UYB589932:UYB589956 VHX589932:VHX589956 VRT589932:VRT589956 WBP589932:WBP589956 WLL589932:WLL589956 WVH589932:WVH589956 C655467:C655491 IV655468:IV655492 SR655468:SR655492 ACN655468:ACN655492 AMJ655468:AMJ655492 AWF655468:AWF655492 BGB655468:BGB655492 BPX655468:BPX655492 BZT655468:BZT655492 CJP655468:CJP655492 CTL655468:CTL655492 DDH655468:DDH655492 DND655468:DND655492 DWZ655468:DWZ655492 EGV655468:EGV655492 EQR655468:EQR655492 FAN655468:FAN655492 FKJ655468:FKJ655492 FUF655468:FUF655492 GEB655468:GEB655492 GNX655468:GNX655492 GXT655468:GXT655492 HHP655468:HHP655492 HRL655468:HRL655492 IBH655468:IBH655492 ILD655468:ILD655492 IUZ655468:IUZ655492 JEV655468:JEV655492 JOR655468:JOR655492 JYN655468:JYN655492 KIJ655468:KIJ655492 KSF655468:KSF655492 LCB655468:LCB655492 LLX655468:LLX655492 LVT655468:LVT655492 MFP655468:MFP655492 MPL655468:MPL655492 MZH655468:MZH655492 NJD655468:NJD655492 NSZ655468:NSZ655492 OCV655468:OCV655492 OMR655468:OMR655492 OWN655468:OWN655492 PGJ655468:PGJ655492 PQF655468:PQF655492 QAB655468:QAB655492 QJX655468:QJX655492 QTT655468:QTT655492 RDP655468:RDP655492 RNL655468:RNL655492 RXH655468:RXH655492 SHD655468:SHD655492 SQZ655468:SQZ655492 TAV655468:TAV655492 TKR655468:TKR655492 TUN655468:TUN655492 UEJ655468:UEJ655492 UOF655468:UOF655492 UYB655468:UYB655492 VHX655468:VHX655492 VRT655468:VRT655492 WBP655468:WBP655492 WLL655468:WLL655492 WVH655468:WVH655492 C721003:C721027 IV721004:IV721028 SR721004:SR721028 ACN721004:ACN721028 AMJ721004:AMJ721028 AWF721004:AWF721028 BGB721004:BGB721028 BPX721004:BPX721028 BZT721004:BZT721028 CJP721004:CJP721028 CTL721004:CTL721028 DDH721004:DDH721028 DND721004:DND721028 DWZ721004:DWZ721028 EGV721004:EGV721028 EQR721004:EQR721028 FAN721004:FAN721028 FKJ721004:FKJ721028 FUF721004:FUF721028 GEB721004:GEB721028 GNX721004:GNX721028 GXT721004:GXT721028 HHP721004:HHP721028 HRL721004:HRL721028 IBH721004:IBH721028 ILD721004:ILD721028 IUZ721004:IUZ721028 JEV721004:JEV721028 JOR721004:JOR721028 JYN721004:JYN721028 KIJ721004:KIJ721028 KSF721004:KSF721028 LCB721004:LCB721028 LLX721004:LLX721028 LVT721004:LVT721028 MFP721004:MFP721028 MPL721004:MPL721028 MZH721004:MZH721028 NJD721004:NJD721028 NSZ721004:NSZ721028 OCV721004:OCV721028 OMR721004:OMR721028 OWN721004:OWN721028 PGJ721004:PGJ721028 PQF721004:PQF721028 QAB721004:QAB721028 QJX721004:QJX721028 QTT721004:QTT721028 RDP721004:RDP721028 RNL721004:RNL721028 RXH721004:RXH721028 SHD721004:SHD721028 SQZ721004:SQZ721028 TAV721004:TAV721028 TKR721004:TKR721028 TUN721004:TUN721028 UEJ721004:UEJ721028 UOF721004:UOF721028 UYB721004:UYB721028 VHX721004:VHX721028 VRT721004:VRT721028 WBP721004:WBP721028 WLL721004:WLL721028 WVH721004:WVH721028 C786539:C786563 IV786540:IV786564 SR786540:SR786564 ACN786540:ACN786564 AMJ786540:AMJ786564 AWF786540:AWF786564 BGB786540:BGB786564 BPX786540:BPX786564 BZT786540:BZT786564 CJP786540:CJP786564 CTL786540:CTL786564 DDH786540:DDH786564 DND786540:DND786564 DWZ786540:DWZ786564 EGV786540:EGV786564 EQR786540:EQR786564 FAN786540:FAN786564 FKJ786540:FKJ786564 FUF786540:FUF786564 GEB786540:GEB786564 GNX786540:GNX786564 GXT786540:GXT786564 HHP786540:HHP786564 HRL786540:HRL786564 IBH786540:IBH786564 ILD786540:ILD786564 IUZ786540:IUZ786564 JEV786540:JEV786564 JOR786540:JOR786564 JYN786540:JYN786564 KIJ786540:KIJ786564 KSF786540:KSF786564 LCB786540:LCB786564 LLX786540:LLX786564 LVT786540:LVT786564 MFP786540:MFP786564 MPL786540:MPL786564 MZH786540:MZH786564 NJD786540:NJD786564 NSZ786540:NSZ786564 OCV786540:OCV786564 OMR786540:OMR786564 OWN786540:OWN786564 PGJ786540:PGJ786564 PQF786540:PQF786564 QAB786540:QAB786564 QJX786540:QJX786564 QTT786540:QTT786564 RDP786540:RDP786564 RNL786540:RNL786564 RXH786540:RXH786564 SHD786540:SHD786564 SQZ786540:SQZ786564 TAV786540:TAV786564 TKR786540:TKR786564 TUN786540:TUN786564 UEJ786540:UEJ786564 UOF786540:UOF786564 UYB786540:UYB786564 VHX786540:VHX786564 VRT786540:VRT786564 WBP786540:WBP786564 WLL786540:WLL786564 WVH786540:WVH786564 C852075:C852099 IV852076:IV852100 SR852076:SR852100 ACN852076:ACN852100 AMJ852076:AMJ852100 AWF852076:AWF852100 BGB852076:BGB852100 BPX852076:BPX852100 BZT852076:BZT852100 CJP852076:CJP852100 CTL852076:CTL852100 DDH852076:DDH852100 DND852076:DND852100 DWZ852076:DWZ852100 EGV852076:EGV852100 EQR852076:EQR852100 FAN852076:FAN852100 FKJ852076:FKJ852100 FUF852076:FUF852100 GEB852076:GEB852100 GNX852076:GNX852100 GXT852076:GXT852100 HHP852076:HHP852100 HRL852076:HRL852100 IBH852076:IBH852100 ILD852076:ILD852100 IUZ852076:IUZ852100 JEV852076:JEV852100 JOR852076:JOR852100 JYN852076:JYN852100 KIJ852076:KIJ852100 KSF852076:KSF852100 LCB852076:LCB852100 LLX852076:LLX852100 LVT852076:LVT852100 MFP852076:MFP852100 MPL852076:MPL852100 MZH852076:MZH852100 NJD852076:NJD852100 NSZ852076:NSZ852100 OCV852076:OCV852100 OMR852076:OMR852100 OWN852076:OWN852100 PGJ852076:PGJ852100 PQF852076:PQF852100 QAB852076:QAB852100 QJX852076:QJX852100 QTT852076:QTT852100 RDP852076:RDP852100 RNL852076:RNL852100 RXH852076:RXH852100 SHD852076:SHD852100 SQZ852076:SQZ852100 TAV852076:TAV852100 TKR852076:TKR852100 TUN852076:TUN852100 UEJ852076:UEJ852100 UOF852076:UOF852100 UYB852076:UYB852100 VHX852076:VHX852100 VRT852076:VRT852100 WBP852076:WBP852100 WLL852076:WLL852100 WVH852076:WVH852100 C917611:C917635 IV917612:IV917636 SR917612:SR917636 ACN917612:ACN917636 AMJ917612:AMJ917636 AWF917612:AWF917636 BGB917612:BGB917636 BPX917612:BPX917636 BZT917612:BZT917636 CJP917612:CJP917636 CTL917612:CTL917636 DDH917612:DDH917636 DND917612:DND917636 DWZ917612:DWZ917636 EGV917612:EGV917636 EQR917612:EQR917636 FAN917612:FAN917636 FKJ917612:FKJ917636 FUF917612:FUF917636 GEB917612:GEB917636 GNX917612:GNX917636 GXT917612:GXT917636 HHP917612:HHP917636 HRL917612:HRL917636 IBH917612:IBH917636 ILD917612:ILD917636 IUZ917612:IUZ917636 JEV917612:JEV917636 JOR917612:JOR917636 JYN917612:JYN917636 KIJ917612:KIJ917636 KSF917612:KSF917636 LCB917612:LCB917636 LLX917612:LLX917636 LVT917612:LVT917636 MFP917612:MFP917636 MPL917612:MPL917636 MZH917612:MZH917636 NJD917612:NJD917636 NSZ917612:NSZ917636 OCV917612:OCV917636 OMR917612:OMR917636 OWN917612:OWN917636 PGJ917612:PGJ917636 PQF917612:PQF917636 QAB917612:QAB917636 QJX917612:QJX917636 QTT917612:QTT917636 RDP917612:RDP917636 RNL917612:RNL917636 RXH917612:RXH917636 SHD917612:SHD917636 SQZ917612:SQZ917636 TAV917612:TAV917636 TKR917612:TKR917636 TUN917612:TUN917636 UEJ917612:UEJ917636 UOF917612:UOF917636 UYB917612:UYB917636 VHX917612:VHX917636 VRT917612:VRT917636 WBP917612:WBP917636 WLL917612:WLL917636 WVH917612:WVH917636 C983147:C983171 IV983148:IV983172 SR983148:SR983172 ACN983148:ACN983172 AMJ983148:AMJ983172 AWF983148:AWF983172 BGB983148:BGB983172 BPX983148:BPX983172 BZT983148:BZT983172 CJP983148:CJP983172 CTL983148:CTL983172 DDH983148:DDH983172 DND983148:DND983172 DWZ983148:DWZ983172 EGV983148:EGV983172 EQR983148:EQR983172 FAN983148:FAN983172 FKJ983148:FKJ983172 FUF983148:FUF983172 GEB983148:GEB983172 GNX983148:GNX983172 GXT983148:GXT983172 HHP983148:HHP983172 HRL983148:HRL983172 IBH983148:IBH983172 ILD983148:ILD983172 IUZ983148:IUZ983172 JEV983148:JEV983172 JOR983148:JOR983172 JYN983148:JYN983172 KIJ983148:KIJ983172 KSF983148:KSF983172 LCB983148:LCB983172 LLX983148:LLX983172 LVT983148:LVT983172 MFP983148:MFP983172 MPL983148:MPL983172 MZH983148:MZH983172 NJD983148:NJD983172 NSZ983148:NSZ983172 OCV983148:OCV983172 OMR983148:OMR983172 OWN983148:OWN983172 PGJ983148:PGJ983172 PQF983148:PQF983172 QAB983148:QAB983172 QJX983148:QJX983172 QTT983148:QTT983172 RDP983148:RDP983172 RNL983148:RNL983172 RXH983148:RXH983172 SHD983148:SHD983172 SQZ983148:SQZ983172 TAV983148:TAV983172 TKR983148:TKR983172 TUN983148:TUN983172 UEJ983148:UEJ983172 UOF983148:UOF983172 UYB983148:UYB983172 VHX983148:VHX983172 VRT983148:VRT983172 WBP983148:WBP983172 WLL983148:WLL983172 WVH983148:WVH983172 VHX983767:VHX983816 IV181:IV205 SR181:SR205 ACN181:ACN205 AMJ181:AMJ205 AWF181:AWF205 BGB181:BGB205 BPX181:BPX205 BZT181:BZT205 CJP181:CJP205 CTL181:CTL205 DDH181:DDH205 DND181:DND205 DWZ181:DWZ205 EGV181:EGV205 EQR181:EQR205 FAN181:FAN205 FKJ181:FKJ205 FUF181:FUF205 GEB181:GEB205 GNX181:GNX205 GXT181:GXT205 HHP181:HHP205 HRL181:HRL205 IBH181:IBH205 ILD181:ILD205 IUZ181:IUZ205 JEV181:JEV205 JOR181:JOR205 JYN181:JYN205 KIJ181:KIJ205 KSF181:KSF205 LCB181:LCB205 LLX181:LLX205 LVT181:LVT205 MFP181:MFP205 MPL181:MPL205 MZH181:MZH205 NJD181:NJD205 NSZ181:NSZ205 OCV181:OCV205 OMR181:OMR205 OWN181:OWN205 PGJ181:PGJ205 PQF181:PQF205 QAB181:QAB205 QJX181:QJX205 QTT181:QTT205 RDP181:RDP205 RNL181:RNL205 RXH181:RXH205 SHD181:SHD205 SQZ181:SQZ205 TAV181:TAV205 TKR181:TKR205 TUN181:TUN205 UEJ181:UEJ205 UOF181:UOF205 UYB181:UYB205 VHX181:VHX205 VRT181:VRT205 WBP181:WBP205 WLL181:WLL205 WVH181:WVH205 C65716:C65740 IV65717:IV65741 SR65717:SR65741 ACN65717:ACN65741 AMJ65717:AMJ65741 AWF65717:AWF65741 BGB65717:BGB65741 BPX65717:BPX65741 BZT65717:BZT65741 CJP65717:CJP65741 CTL65717:CTL65741 DDH65717:DDH65741 DND65717:DND65741 DWZ65717:DWZ65741 EGV65717:EGV65741 EQR65717:EQR65741 FAN65717:FAN65741 FKJ65717:FKJ65741 FUF65717:FUF65741 GEB65717:GEB65741 GNX65717:GNX65741 GXT65717:GXT65741 HHP65717:HHP65741 HRL65717:HRL65741 IBH65717:IBH65741 ILD65717:ILD65741 IUZ65717:IUZ65741 JEV65717:JEV65741 JOR65717:JOR65741 JYN65717:JYN65741 KIJ65717:KIJ65741 KSF65717:KSF65741 LCB65717:LCB65741 LLX65717:LLX65741 LVT65717:LVT65741 MFP65717:MFP65741 MPL65717:MPL65741 MZH65717:MZH65741 NJD65717:NJD65741 NSZ65717:NSZ65741 OCV65717:OCV65741 OMR65717:OMR65741 OWN65717:OWN65741 PGJ65717:PGJ65741 PQF65717:PQF65741 QAB65717:QAB65741 QJX65717:QJX65741 QTT65717:QTT65741 RDP65717:RDP65741 RNL65717:RNL65741 RXH65717:RXH65741 SHD65717:SHD65741 SQZ65717:SQZ65741 TAV65717:TAV65741 TKR65717:TKR65741 TUN65717:TUN65741 UEJ65717:UEJ65741 UOF65717:UOF65741 UYB65717:UYB65741 VHX65717:VHX65741 VRT65717:VRT65741 WBP65717:WBP65741 WLL65717:WLL65741 WVH65717:WVH65741 C131252:C131276 IV131253:IV131277 SR131253:SR131277 ACN131253:ACN131277 AMJ131253:AMJ131277 AWF131253:AWF131277 BGB131253:BGB131277 BPX131253:BPX131277 BZT131253:BZT131277 CJP131253:CJP131277 CTL131253:CTL131277 DDH131253:DDH131277 DND131253:DND131277 DWZ131253:DWZ131277 EGV131253:EGV131277 EQR131253:EQR131277 FAN131253:FAN131277 FKJ131253:FKJ131277 FUF131253:FUF131277 GEB131253:GEB131277 GNX131253:GNX131277 GXT131253:GXT131277 HHP131253:HHP131277 HRL131253:HRL131277 IBH131253:IBH131277 ILD131253:ILD131277 IUZ131253:IUZ131277 JEV131253:JEV131277 JOR131253:JOR131277 JYN131253:JYN131277 KIJ131253:KIJ131277 KSF131253:KSF131277 LCB131253:LCB131277 LLX131253:LLX131277 LVT131253:LVT131277 MFP131253:MFP131277 MPL131253:MPL131277 MZH131253:MZH131277 NJD131253:NJD131277 NSZ131253:NSZ131277 OCV131253:OCV131277 OMR131253:OMR131277 OWN131253:OWN131277 PGJ131253:PGJ131277 PQF131253:PQF131277 QAB131253:QAB131277 QJX131253:QJX131277 QTT131253:QTT131277 RDP131253:RDP131277 RNL131253:RNL131277 RXH131253:RXH131277 SHD131253:SHD131277 SQZ131253:SQZ131277 TAV131253:TAV131277 TKR131253:TKR131277 TUN131253:TUN131277 UEJ131253:UEJ131277 UOF131253:UOF131277 UYB131253:UYB131277 VHX131253:VHX131277 VRT131253:VRT131277 WBP131253:WBP131277 WLL131253:WLL131277 WVH131253:WVH131277 C196788:C196812 IV196789:IV196813 SR196789:SR196813 ACN196789:ACN196813 AMJ196789:AMJ196813 AWF196789:AWF196813 BGB196789:BGB196813 BPX196789:BPX196813 BZT196789:BZT196813 CJP196789:CJP196813 CTL196789:CTL196813 DDH196789:DDH196813 DND196789:DND196813 DWZ196789:DWZ196813 EGV196789:EGV196813 EQR196789:EQR196813 FAN196789:FAN196813 FKJ196789:FKJ196813 FUF196789:FUF196813 GEB196789:GEB196813 GNX196789:GNX196813 GXT196789:GXT196813 HHP196789:HHP196813 HRL196789:HRL196813 IBH196789:IBH196813 ILD196789:ILD196813 IUZ196789:IUZ196813 JEV196789:JEV196813 JOR196789:JOR196813 JYN196789:JYN196813 KIJ196789:KIJ196813 KSF196789:KSF196813 LCB196789:LCB196813 LLX196789:LLX196813 LVT196789:LVT196813 MFP196789:MFP196813 MPL196789:MPL196813 MZH196789:MZH196813 NJD196789:NJD196813 NSZ196789:NSZ196813 OCV196789:OCV196813 OMR196789:OMR196813 OWN196789:OWN196813 PGJ196789:PGJ196813 PQF196789:PQF196813 QAB196789:QAB196813 QJX196789:QJX196813 QTT196789:QTT196813 RDP196789:RDP196813 RNL196789:RNL196813 RXH196789:RXH196813 SHD196789:SHD196813 SQZ196789:SQZ196813 TAV196789:TAV196813 TKR196789:TKR196813 TUN196789:TUN196813 UEJ196789:UEJ196813 UOF196789:UOF196813 UYB196789:UYB196813 VHX196789:VHX196813 VRT196789:VRT196813 WBP196789:WBP196813 WLL196789:WLL196813 WVH196789:WVH196813 C262324:C262348 IV262325:IV262349 SR262325:SR262349 ACN262325:ACN262349 AMJ262325:AMJ262349 AWF262325:AWF262349 BGB262325:BGB262349 BPX262325:BPX262349 BZT262325:BZT262349 CJP262325:CJP262349 CTL262325:CTL262349 DDH262325:DDH262349 DND262325:DND262349 DWZ262325:DWZ262349 EGV262325:EGV262349 EQR262325:EQR262349 FAN262325:FAN262349 FKJ262325:FKJ262349 FUF262325:FUF262349 GEB262325:GEB262349 GNX262325:GNX262349 GXT262325:GXT262349 HHP262325:HHP262349 HRL262325:HRL262349 IBH262325:IBH262349 ILD262325:ILD262349 IUZ262325:IUZ262349 JEV262325:JEV262349 JOR262325:JOR262349 JYN262325:JYN262349 KIJ262325:KIJ262349 KSF262325:KSF262349 LCB262325:LCB262349 LLX262325:LLX262349 LVT262325:LVT262349 MFP262325:MFP262349 MPL262325:MPL262349 MZH262325:MZH262349 NJD262325:NJD262349 NSZ262325:NSZ262349 OCV262325:OCV262349 OMR262325:OMR262349 OWN262325:OWN262349 PGJ262325:PGJ262349 PQF262325:PQF262349 QAB262325:QAB262349 QJX262325:QJX262349 QTT262325:QTT262349 RDP262325:RDP262349 RNL262325:RNL262349 RXH262325:RXH262349 SHD262325:SHD262349 SQZ262325:SQZ262349 TAV262325:TAV262349 TKR262325:TKR262349 TUN262325:TUN262349 UEJ262325:UEJ262349 UOF262325:UOF262349 UYB262325:UYB262349 VHX262325:VHX262349 VRT262325:VRT262349 WBP262325:WBP262349 WLL262325:WLL262349 WVH262325:WVH262349 C327860:C327884 IV327861:IV327885 SR327861:SR327885 ACN327861:ACN327885 AMJ327861:AMJ327885 AWF327861:AWF327885 BGB327861:BGB327885 BPX327861:BPX327885 BZT327861:BZT327885 CJP327861:CJP327885 CTL327861:CTL327885 DDH327861:DDH327885 DND327861:DND327885 DWZ327861:DWZ327885 EGV327861:EGV327885 EQR327861:EQR327885 FAN327861:FAN327885 FKJ327861:FKJ327885 FUF327861:FUF327885 GEB327861:GEB327885 GNX327861:GNX327885 GXT327861:GXT327885 HHP327861:HHP327885 HRL327861:HRL327885 IBH327861:IBH327885 ILD327861:ILD327885 IUZ327861:IUZ327885 JEV327861:JEV327885 JOR327861:JOR327885 JYN327861:JYN327885 KIJ327861:KIJ327885 KSF327861:KSF327885 LCB327861:LCB327885 LLX327861:LLX327885 LVT327861:LVT327885 MFP327861:MFP327885 MPL327861:MPL327885 MZH327861:MZH327885 NJD327861:NJD327885 NSZ327861:NSZ327885 OCV327861:OCV327885 OMR327861:OMR327885 OWN327861:OWN327885 PGJ327861:PGJ327885 PQF327861:PQF327885 QAB327861:QAB327885 QJX327861:QJX327885 QTT327861:QTT327885 RDP327861:RDP327885 RNL327861:RNL327885 RXH327861:RXH327885 SHD327861:SHD327885 SQZ327861:SQZ327885 TAV327861:TAV327885 TKR327861:TKR327885 TUN327861:TUN327885 UEJ327861:UEJ327885 UOF327861:UOF327885 UYB327861:UYB327885 VHX327861:VHX327885 VRT327861:VRT327885 WBP327861:WBP327885 WLL327861:WLL327885 WVH327861:WVH327885 C393396:C393420 IV393397:IV393421 SR393397:SR393421 ACN393397:ACN393421 AMJ393397:AMJ393421 AWF393397:AWF393421 BGB393397:BGB393421 BPX393397:BPX393421 BZT393397:BZT393421 CJP393397:CJP393421 CTL393397:CTL393421 DDH393397:DDH393421 DND393397:DND393421 DWZ393397:DWZ393421 EGV393397:EGV393421 EQR393397:EQR393421 FAN393397:FAN393421 FKJ393397:FKJ393421 FUF393397:FUF393421 GEB393397:GEB393421 GNX393397:GNX393421 GXT393397:GXT393421 HHP393397:HHP393421 HRL393397:HRL393421 IBH393397:IBH393421 ILD393397:ILD393421 IUZ393397:IUZ393421 JEV393397:JEV393421 JOR393397:JOR393421 JYN393397:JYN393421 KIJ393397:KIJ393421 KSF393397:KSF393421 LCB393397:LCB393421 LLX393397:LLX393421 LVT393397:LVT393421 MFP393397:MFP393421 MPL393397:MPL393421 MZH393397:MZH393421 NJD393397:NJD393421 NSZ393397:NSZ393421 OCV393397:OCV393421 OMR393397:OMR393421 OWN393397:OWN393421 PGJ393397:PGJ393421 PQF393397:PQF393421 QAB393397:QAB393421 QJX393397:QJX393421 QTT393397:QTT393421 RDP393397:RDP393421 RNL393397:RNL393421 RXH393397:RXH393421 SHD393397:SHD393421 SQZ393397:SQZ393421 TAV393397:TAV393421 TKR393397:TKR393421 TUN393397:TUN393421 UEJ393397:UEJ393421 UOF393397:UOF393421 UYB393397:UYB393421 VHX393397:VHX393421 VRT393397:VRT393421 WBP393397:WBP393421 WLL393397:WLL393421 WVH393397:WVH393421 C458932:C458956 IV458933:IV458957 SR458933:SR458957 ACN458933:ACN458957 AMJ458933:AMJ458957 AWF458933:AWF458957 BGB458933:BGB458957 BPX458933:BPX458957 BZT458933:BZT458957 CJP458933:CJP458957 CTL458933:CTL458957 DDH458933:DDH458957 DND458933:DND458957 DWZ458933:DWZ458957 EGV458933:EGV458957 EQR458933:EQR458957 FAN458933:FAN458957 FKJ458933:FKJ458957 FUF458933:FUF458957 GEB458933:GEB458957 GNX458933:GNX458957 GXT458933:GXT458957 HHP458933:HHP458957 HRL458933:HRL458957 IBH458933:IBH458957 ILD458933:ILD458957 IUZ458933:IUZ458957 JEV458933:JEV458957 JOR458933:JOR458957 JYN458933:JYN458957 KIJ458933:KIJ458957 KSF458933:KSF458957 LCB458933:LCB458957 LLX458933:LLX458957 LVT458933:LVT458957 MFP458933:MFP458957 MPL458933:MPL458957 MZH458933:MZH458957 NJD458933:NJD458957 NSZ458933:NSZ458957 OCV458933:OCV458957 OMR458933:OMR458957 OWN458933:OWN458957 PGJ458933:PGJ458957 PQF458933:PQF458957 QAB458933:QAB458957 QJX458933:QJX458957 QTT458933:QTT458957 RDP458933:RDP458957 RNL458933:RNL458957 RXH458933:RXH458957 SHD458933:SHD458957 SQZ458933:SQZ458957 TAV458933:TAV458957 TKR458933:TKR458957 TUN458933:TUN458957 UEJ458933:UEJ458957 UOF458933:UOF458957 UYB458933:UYB458957 VHX458933:VHX458957 VRT458933:VRT458957 WBP458933:WBP458957 WLL458933:WLL458957 WVH458933:WVH458957 C524468:C524492 IV524469:IV524493 SR524469:SR524493 ACN524469:ACN524493 AMJ524469:AMJ524493 AWF524469:AWF524493 BGB524469:BGB524493 BPX524469:BPX524493 BZT524469:BZT524493 CJP524469:CJP524493 CTL524469:CTL524493 DDH524469:DDH524493 DND524469:DND524493 DWZ524469:DWZ524493 EGV524469:EGV524493 EQR524469:EQR524493 FAN524469:FAN524493 FKJ524469:FKJ524493 FUF524469:FUF524493 GEB524469:GEB524493 GNX524469:GNX524493 GXT524469:GXT524493 HHP524469:HHP524493 HRL524469:HRL524493 IBH524469:IBH524493 ILD524469:ILD524493 IUZ524469:IUZ524493 JEV524469:JEV524493 JOR524469:JOR524493 JYN524469:JYN524493 KIJ524469:KIJ524493 KSF524469:KSF524493 LCB524469:LCB524493 LLX524469:LLX524493 LVT524469:LVT524493 MFP524469:MFP524493 MPL524469:MPL524493 MZH524469:MZH524493 NJD524469:NJD524493 NSZ524469:NSZ524493 OCV524469:OCV524493 OMR524469:OMR524493 OWN524469:OWN524493 PGJ524469:PGJ524493 PQF524469:PQF524493 QAB524469:QAB524493 QJX524469:QJX524493 QTT524469:QTT524493 RDP524469:RDP524493 RNL524469:RNL524493 RXH524469:RXH524493 SHD524469:SHD524493 SQZ524469:SQZ524493 TAV524469:TAV524493 TKR524469:TKR524493 TUN524469:TUN524493 UEJ524469:UEJ524493 UOF524469:UOF524493 UYB524469:UYB524493 VHX524469:VHX524493 VRT524469:VRT524493 WBP524469:WBP524493 WLL524469:WLL524493 WVH524469:WVH524493 C590004:C590028 IV590005:IV590029 SR590005:SR590029 ACN590005:ACN590029 AMJ590005:AMJ590029 AWF590005:AWF590029 BGB590005:BGB590029 BPX590005:BPX590029 BZT590005:BZT590029 CJP590005:CJP590029 CTL590005:CTL590029 DDH590005:DDH590029 DND590005:DND590029 DWZ590005:DWZ590029 EGV590005:EGV590029 EQR590005:EQR590029 FAN590005:FAN590029 FKJ590005:FKJ590029 FUF590005:FUF590029 GEB590005:GEB590029 GNX590005:GNX590029 GXT590005:GXT590029 HHP590005:HHP590029 HRL590005:HRL590029 IBH590005:IBH590029 ILD590005:ILD590029 IUZ590005:IUZ590029 JEV590005:JEV590029 JOR590005:JOR590029 JYN590005:JYN590029 KIJ590005:KIJ590029 KSF590005:KSF590029 LCB590005:LCB590029 LLX590005:LLX590029 LVT590005:LVT590029 MFP590005:MFP590029 MPL590005:MPL590029 MZH590005:MZH590029 NJD590005:NJD590029 NSZ590005:NSZ590029 OCV590005:OCV590029 OMR590005:OMR590029 OWN590005:OWN590029 PGJ590005:PGJ590029 PQF590005:PQF590029 QAB590005:QAB590029 QJX590005:QJX590029 QTT590005:QTT590029 RDP590005:RDP590029 RNL590005:RNL590029 RXH590005:RXH590029 SHD590005:SHD590029 SQZ590005:SQZ590029 TAV590005:TAV590029 TKR590005:TKR590029 TUN590005:TUN590029 UEJ590005:UEJ590029 UOF590005:UOF590029 UYB590005:UYB590029 VHX590005:VHX590029 VRT590005:VRT590029 WBP590005:WBP590029 WLL590005:WLL590029 WVH590005:WVH590029 C655540:C655564 IV655541:IV655565 SR655541:SR655565 ACN655541:ACN655565 AMJ655541:AMJ655565 AWF655541:AWF655565 BGB655541:BGB655565 BPX655541:BPX655565 BZT655541:BZT655565 CJP655541:CJP655565 CTL655541:CTL655565 DDH655541:DDH655565 DND655541:DND655565 DWZ655541:DWZ655565 EGV655541:EGV655565 EQR655541:EQR655565 FAN655541:FAN655565 FKJ655541:FKJ655565 FUF655541:FUF655565 GEB655541:GEB655565 GNX655541:GNX655565 GXT655541:GXT655565 HHP655541:HHP655565 HRL655541:HRL655565 IBH655541:IBH655565 ILD655541:ILD655565 IUZ655541:IUZ655565 JEV655541:JEV655565 JOR655541:JOR655565 JYN655541:JYN655565 KIJ655541:KIJ655565 KSF655541:KSF655565 LCB655541:LCB655565 LLX655541:LLX655565 LVT655541:LVT655565 MFP655541:MFP655565 MPL655541:MPL655565 MZH655541:MZH655565 NJD655541:NJD655565 NSZ655541:NSZ655565 OCV655541:OCV655565 OMR655541:OMR655565 OWN655541:OWN655565 PGJ655541:PGJ655565 PQF655541:PQF655565 QAB655541:QAB655565 QJX655541:QJX655565 QTT655541:QTT655565 RDP655541:RDP655565 RNL655541:RNL655565 RXH655541:RXH655565 SHD655541:SHD655565 SQZ655541:SQZ655565 TAV655541:TAV655565 TKR655541:TKR655565 TUN655541:TUN655565 UEJ655541:UEJ655565 UOF655541:UOF655565 UYB655541:UYB655565 VHX655541:VHX655565 VRT655541:VRT655565 WBP655541:WBP655565 WLL655541:WLL655565 WVH655541:WVH655565 C721076:C721100 IV721077:IV721101 SR721077:SR721101 ACN721077:ACN721101 AMJ721077:AMJ721101 AWF721077:AWF721101 BGB721077:BGB721101 BPX721077:BPX721101 BZT721077:BZT721101 CJP721077:CJP721101 CTL721077:CTL721101 DDH721077:DDH721101 DND721077:DND721101 DWZ721077:DWZ721101 EGV721077:EGV721101 EQR721077:EQR721101 FAN721077:FAN721101 FKJ721077:FKJ721101 FUF721077:FUF721101 GEB721077:GEB721101 GNX721077:GNX721101 GXT721077:GXT721101 HHP721077:HHP721101 HRL721077:HRL721101 IBH721077:IBH721101 ILD721077:ILD721101 IUZ721077:IUZ721101 JEV721077:JEV721101 JOR721077:JOR721101 JYN721077:JYN721101 KIJ721077:KIJ721101 KSF721077:KSF721101 LCB721077:LCB721101 LLX721077:LLX721101 LVT721077:LVT721101 MFP721077:MFP721101 MPL721077:MPL721101 MZH721077:MZH721101 NJD721077:NJD721101 NSZ721077:NSZ721101 OCV721077:OCV721101 OMR721077:OMR721101 OWN721077:OWN721101 PGJ721077:PGJ721101 PQF721077:PQF721101 QAB721077:QAB721101 QJX721077:QJX721101 QTT721077:QTT721101 RDP721077:RDP721101 RNL721077:RNL721101 RXH721077:RXH721101 SHD721077:SHD721101 SQZ721077:SQZ721101 TAV721077:TAV721101 TKR721077:TKR721101 TUN721077:TUN721101 UEJ721077:UEJ721101 UOF721077:UOF721101 UYB721077:UYB721101 VHX721077:VHX721101 VRT721077:VRT721101 WBP721077:WBP721101 WLL721077:WLL721101 WVH721077:WVH721101 C786612:C786636 IV786613:IV786637 SR786613:SR786637 ACN786613:ACN786637 AMJ786613:AMJ786637 AWF786613:AWF786637 BGB786613:BGB786637 BPX786613:BPX786637 BZT786613:BZT786637 CJP786613:CJP786637 CTL786613:CTL786637 DDH786613:DDH786637 DND786613:DND786637 DWZ786613:DWZ786637 EGV786613:EGV786637 EQR786613:EQR786637 FAN786613:FAN786637 FKJ786613:FKJ786637 FUF786613:FUF786637 GEB786613:GEB786637 GNX786613:GNX786637 GXT786613:GXT786637 HHP786613:HHP786637 HRL786613:HRL786637 IBH786613:IBH786637 ILD786613:ILD786637 IUZ786613:IUZ786637 JEV786613:JEV786637 JOR786613:JOR786637 JYN786613:JYN786637 KIJ786613:KIJ786637 KSF786613:KSF786637 LCB786613:LCB786637 LLX786613:LLX786637 LVT786613:LVT786637 MFP786613:MFP786637 MPL786613:MPL786637 MZH786613:MZH786637 NJD786613:NJD786637 NSZ786613:NSZ786637 OCV786613:OCV786637 OMR786613:OMR786637 OWN786613:OWN786637 PGJ786613:PGJ786637 PQF786613:PQF786637 QAB786613:QAB786637 QJX786613:QJX786637 QTT786613:QTT786637 RDP786613:RDP786637 RNL786613:RNL786637 RXH786613:RXH786637 SHD786613:SHD786637 SQZ786613:SQZ786637 TAV786613:TAV786637 TKR786613:TKR786637 TUN786613:TUN786637 UEJ786613:UEJ786637 UOF786613:UOF786637 UYB786613:UYB786637 VHX786613:VHX786637 VRT786613:VRT786637 WBP786613:WBP786637 WLL786613:WLL786637 WVH786613:WVH786637 C852148:C852172 IV852149:IV852173 SR852149:SR852173 ACN852149:ACN852173 AMJ852149:AMJ852173 AWF852149:AWF852173 BGB852149:BGB852173 BPX852149:BPX852173 BZT852149:BZT852173 CJP852149:CJP852173 CTL852149:CTL852173 DDH852149:DDH852173 DND852149:DND852173 DWZ852149:DWZ852173 EGV852149:EGV852173 EQR852149:EQR852173 FAN852149:FAN852173 FKJ852149:FKJ852173 FUF852149:FUF852173 GEB852149:GEB852173 GNX852149:GNX852173 GXT852149:GXT852173 HHP852149:HHP852173 HRL852149:HRL852173 IBH852149:IBH852173 ILD852149:ILD852173 IUZ852149:IUZ852173 JEV852149:JEV852173 JOR852149:JOR852173 JYN852149:JYN852173 KIJ852149:KIJ852173 KSF852149:KSF852173 LCB852149:LCB852173 LLX852149:LLX852173 LVT852149:LVT852173 MFP852149:MFP852173 MPL852149:MPL852173 MZH852149:MZH852173 NJD852149:NJD852173 NSZ852149:NSZ852173 OCV852149:OCV852173 OMR852149:OMR852173 OWN852149:OWN852173 PGJ852149:PGJ852173 PQF852149:PQF852173 QAB852149:QAB852173 QJX852149:QJX852173 QTT852149:QTT852173 RDP852149:RDP852173 RNL852149:RNL852173 RXH852149:RXH852173 SHD852149:SHD852173 SQZ852149:SQZ852173 TAV852149:TAV852173 TKR852149:TKR852173 TUN852149:TUN852173 UEJ852149:UEJ852173 UOF852149:UOF852173 UYB852149:UYB852173 VHX852149:VHX852173 VRT852149:VRT852173 WBP852149:WBP852173 WLL852149:WLL852173 WVH852149:WVH852173 C917684:C917708 IV917685:IV917709 SR917685:SR917709 ACN917685:ACN917709 AMJ917685:AMJ917709 AWF917685:AWF917709 BGB917685:BGB917709 BPX917685:BPX917709 BZT917685:BZT917709 CJP917685:CJP917709 CTL917685:CTL917709 DDH917685:DDH917709 DND917685:DND917709 DWZ917685:DWZ917709 EGV917685:EGV917709 EQR917685:EQR917709 FAN917685:FAN917709 FKJ917685:FKJ917709 FUF917685:FUF917709 GEB917685:GEB917709 GNX917685:GNX917709 GXT917685:GXT917709 HHP917685:HHP917709 HRL917685:HRL917709 IBH917685:IBH917709 ILD917685:ILD917709 IUZ917685:IUZ917709 JEV917685:JEV917709 JOR917685:JOR917709 JYN917685:JYN917709 KIJ917685:KIJ917709 KSF917685:KSF917709 LCB917685:LCB917709 LLX917685:LLX917709 LVT917685:LVT917709 MFP917685:MFP917709 MPL917685:MPL917709 MZH917685:MZH917709 NJD917685:NJD917709 NSZ917685:NSZ917709 OCV917685:OCV917709 OMR917685:OMR917709 OWN917685:OWN917709 PGJ917685:PGJ917709 PQF917685:PQF917709 QAB917685:QAB917709 QJX917685:QJX917709 QTT917685:QTT917709 RDP917685:RDP917709 RNL917685:RNL917709 RXH917685:RXH917709 SHD917685:SHD917709 SQZ917685:SQZ917709 TAV917685:TAV917709 TKR917685:TKR917709 TUN917685:TUN917709 UEJ917685:UEJ917709 UOF917685:UOF917709 UYB917685:UYB917709 VHX917685:VHX917709 VRT917685:VRT917709 WBP917685:WBP917709 WLL917685:WLL917709 WVH917685:WVH917709 C983220:C983244 IV983221:IV983245 SR983221:SR983245 ACN983221:ACN983245 AMJ983221:AMJ983245 AWF983221:AWF983245 BGB983221:BGB983245 BPX983221:BPX983245 BZT983221:BZT983245 CJP983221:CJP983245 CTL983221:CTL983245 DDH983221:DDH983245 DND983221:DND983245 DWZ983221:DWZ983245 EGV983221:EGV983245 EQR983221:EQR983245 FAN983221:FAN983245 FKJ983221:FKJ983245 FUF983221:FUF983245 GEB983221:GEB983245 GNX983221:GNX983245 GXT983221:GXT983245 HHP983221:HHP983245 HRL983221:HRL983245 IBH983221:IBH983245 ILD983221:ILD983245 IUZ983221:IUZ983245 JEV983221:JEV983245 JOR983221:JOR983245 JYN983221:JYN983245 KIJ983221:KIJ983245 KSF983221:KSF983245 LCB983221:LCB983245 LLX983221:LLX983245 LVT983221:LVT983245 MFP983221:MFP983245 MPL983221:MPL983245 MZH983221:MZH983245 NJD983221:NJD983245 NSZ983221:NSZ983245 OCV983221:OCV983245 OMR983221:OMR983245 OWN983221:OWN983245 PGJ983221:PGJ983245 PQF983221:PQF983245 QAB983221:QAB983245 QJX983221:QJX983245 QTT983221:QTT983245 RDP983221:RDP983245 RNL983221:RNL983245 RXH983221:RXH983245 SHD983221:SHD983245 SQZ983221:SQZ983245 TAV983221:TAV983245 TKR983221:TKR983245 TUN983221:TUN983245 UEJ983221:UEJ983245 UOF983221:UOF983245 UYB983221:UYB983245 VHX983221:VHX983245 VRT983221:VRT983245 WBP983221:WBP983245 WLL983221:WLL983245 WVH983221:WVH983245 UYB983767:UYB983816 IV279:IV303 SR279:SR303 ACN279:ACN303 AMJ279:AMJ303 AWF279:AWF303 BGB279:BGB303 BPX279:BPX303 BZT279:BZT303 CJP279:CJP303 CTL279:CTL303 DDH279:DDH303 DND279:DND303 DWZ279:DWZ303 EGV279:EGV303 EQR279:EQR303 FAN279:FAN303 FKJ279:FKJ303 FUF279:FUF303 GEB279:GEB303 GNX279:GNX303 GXT279:GXT303 HHP279:HHP303 HRL279:HRL303 IBH279:IBH303 ILD279:ILD303 IUZ279:IUZ303 JEV279:JEV303 JOR279:JOR303 JYN279:JYN303 KIJ279:KIJ303 KSF279:KSF303 LCB279:LCB303 LLX279:LLX303 LVT279:LVT303 MFP279:MFP303 MPL279:MPL303 MZH279:MZH303 NJD279:NJD303 NSZ279:NSZ303 OCV279:OCV303 OMR279:OMR303 OWN279:OWN303 PGJ279:PGJ303 PQF279:PQF303 QAB279:QAB303 QJX279:QJX303 QTT279:QTT303 RDP279:RDP303 RNL279:RNL303 RXH279:RXH303 SHD279:SHD303 SQZ279:SQZ303 TAV279:TAV303 TKR279:TKR303 TUN279:TUN303 UEJ279:UEJ303 UOF279:UOF303 UYB279:UYB303 VHX279:VHX303 VRT279:VRT303 WBP279:WBP303 WLL279:WLL303 WVH279:WVH303 C65814:C65838 IV65815:IV65839 SR65815:SR65839 ACN65815:ACN65839 AMJ65815:AMJ65839 AWF65815:AWF65839 BGB65815:BGB65839 BPX65815:BPX65839 BZT65815:BZT65839 CJP65815:CJP65839 CTL65815:CTL65839 DDH65815:DDH65839 DND65815:DND65839 DWZ65815:DWZ65839 EGV65815:EGV65839 EQR65815:EQR65839 FAN65815:FAN65839 FKJ65815:FKJ65839 FUF65815:FUF65839 GEB65815:GEB65839 GNX65815:GNX65839 GXT65815:GXT65839 HHP65815:HHP65839 HRL65815:HRL65839 IBH65815:IBH65839 ILD65815:ILD65839 IUZ65815:IUZ65839 JEV65815:JEV65839 JOR65815:JOR65839 JYN65815:JYN65839 KIJ65815:KIJ65839 KSF65815:KSF65839 LCB65815:LCB65839 LLX65815:LLX65839 LVT65815:LVT65839 MFP65815:MFP65839 MPL65815:MPL65839 MZH65815:MZH65839 NJD65815:NJD65839 NSZ65815:NSZ65839 OCV65815:OCV65839 OMR65815:OMR65839 OWN65815:OWN65839 PGJ65815:PGJ65839 PQF65815:PQF65839 QAB65815:QAB65839 QJX65815:QJX65839 QTT65815:QTT65839 RDP65815:RDP65839 RNL65815:RNL65839 RXH65815:RXH65839 SHD65815:SHD65839 SQZ65815:SQZ65839 TAV65815:TAV65839 TKR65815:TKR65839 TUN65815:TUN65839 UEJ65815:UEJ65839 UOF65815:UOF65839 UYB65815:UYB65839 VHX65815:VHX65839 VRT65815:VRT65839 WBP65815:WBP65839 WLL65815:WLL65839 WVH65815:WVH65839 C131350:C131374 IV131351:IV131375 SR131351:SR131375 ACN131351:ACN131375 AMJ131351:AMJ131375 AWF131351:AWF131375 BGB131351:BGB131375 BPX131351:BPX131375 BZT131351:BZT131375 CJP131351:CJP131375 CTL131351:CTL131375 DDH131351:DDH131375 DND131351:DND131375 DWZ131351:DWZ131375 EGV131351:EGV131375 EQR131351:EQR131375 FAN131351:FAN131375 FKJ131351:FKJ131375 FUF131351:FUF131375 GEB131351:GEB131375 GNX131351:GNX131375 GXT131351:GXT131375 HHP131351:HHP131375 HRL131351:HRL131375 IBH131351:IBH131375 ILD131351:ILD131375 IUZ131351:IUZ131375 JEV131351:JEV131375 JOR131351:JOR131375 JYN131351:JYN131375 KIJ131351:KIJ131375 KSF131351:KSF131375 LCB131351:LCB131375 LLX131351:LLX131375 LVT131351:LVT131375 MFP131351:MFP131375 MPL131351:MPL131375 MZH131351:MZH131375 NJD131351:NJD131375 NSZ131351:NSZ131375 OCV131351:OCV131375 OMR131351:OMR131375 OWN131351:OWN131375 PGJ131351:PGJ131375 PQF131351:PQF131375 QAB131351:QAB131375 QJX131351:QJX131375 QTT131351:QTT131375 RDP131351:RDP131375 RNL131351:RNL131375 RXH131351:RXH131375 SHD131351:SHD131375 SQZ131351:SQZ131375 TAV131351:TAV131375 TKR131351:TKR131375 TUN131351:TUN131375 UEJ131351:UEJ131375 UOF131351:UOF131375 UYB131351:UYB131375 VHX131351:VHX131375 VRT131351:VRT131375 WBP131351:WBP131375 WLL131351:WLL131375 WVH131351:WVH131375 C196886:C196910 IV196887:IV196911 SR196887:SR196911 ACN196887:ACN196911 AMJ196887:AMJ196911 AWF196887:AWF196911 BGB196887:BGB196911 BPX196887:BPX196911 BZT196887:BZT196911 CJP196887:CJP196911 CTL196887:CTL196911 DDH196887:DDH196911 DND196887:DND196911 DWZ196887:DWZ196911 EGV196887:EGV196911 EQR196887:EQR196911 FAN196887:FAN196911 FKJ196887:FKJ196911 FUF196887:FUF196911 GEB196887:GEB196911 GNX196887:GNX196911 GXT196887:GXT196911 HHP196887:HHP196911 HRL196887:HRL196911 IBH196887:IBH196911 ILD196887:ILD196911 IUZ196887:IUZ196911 JEV196887:JEV196911 JOR196887:JOR196911 JYN196887:JYN196911 KIJ196887:KIJ196911 KSF196887:KSF196911 LCB196887:LCB196911 LLX196887:LLX196911 LVT196887:LVT196911 MFP196887:MFP196911 MPL196887:MPL196911 MZH196887:MZH196911 NJD196887:NJD196911 NSZ196887:NSZ196911 OCV196887:OCV196911 OMR196887:OMR196911 OWN196887:OWN196911 PGJ196887:PGJ196911 PQF196887:PQF196911 QAB196887:QAB196911 QJX196887:QJX196911 QTT196887:QTT196911 RDP196887:RDP196911 RNL196887:RNL196911 RXH196887:RXH196911 SHD196887:SHD196911 SQZ196887:SQZ196911 TAV196887:TAV196911 TKR196887:TKR196911 TUN196887:TUN196911 UEJ196887:UEJ196911 UOF196887:UOF196911 UYB196887:UYB196911 VHX196887:VHX196911 VRT196887:VRT196911 WBP196887:WBP196911 WLL196887:WLL196911 WVH196887:WVH196911 C262422:C262446 IV262423:IV262447 SR262423:SR262447 ACN262423:ACN262447 AMJ262423:AMJ262447 AWF262423:AWF262447 BGB262423:BGB262447 BPX262423:BPX262447 BZT262423:BZT262447 CJP262423:CJP262447 CTL262423:CTL262447 DDH262423:DDH262447 DND262423:DND262447 DWZ262423:DWZ262447 EGV262423:EGV262447 EQR262423:EQR262447 FAN262423:FAN262447 FKJ262423:FKJ262447 FUF262423:FUF262447 GEB262423:GEB262447 GNX262423:GNX262447 GXT262423:GXT262447 HHP262423:HHP262447 HRL262423:HRL262447 IBH262423:IBH262447 ILD262423:ILD262447 IUZ262423:IUZ262447 JEV262423:JEV262447 JOR262423:JOR262447 JYN262423:JYN262447 KIJ262423:KIJ262447 KSF262423:KSF262447 LCB262423:LCB262447 LLX262423:LLX262447 LVT262423:LVT262447 MFP262423:MFP262447 MPL262423:MPL262447 MZH262423:MZH262447 NJD262423:NJD262447 NSZ262423:NSZ262447 OCV262423:OCV262447 OMR262423:OMR262447 OWN262423:OWN262447 PGJ262423:PGJ262447 PQF262423:PQF262447 QAB262423:QAB262447 QJX262423:QJX262447 QTT262423:QTT262447 RDP262423:RDP262447 RNL262423:RNL262447 RXH262423:RXH262447 SHD262423:SHD262447 SQZ262423:SQZ262447 TAV262423:TAV262447 TKR262423:TKR262447 TUN262423:TUN262447 UEJ262423:UEJ262447 UOF262423:UOF262447 UYB262423:UYB262447 VHX262423:VHX262447 VRT262423:VRT262447 WBP262423:WBP262447 WLL262423:WLL262447 WVH262423:WVH262447 C327958:C327982 IV327959:IV327983 SR327959:SR327983 ACN327959:ACN327983 AMJ327959:AMJ327983 AWF327959:AWF327983 BGB327959:BGB327983 BPX327959:BPX327983 BZT327959:BZT327983 CJP327959:CJP327983 CTL327959:CTL327983 DDH327959:DDH327983 DND327959:DND327983 DWZ327959:DWZ327983 EGV327959:EGV327983 EQR327959:EQR327983 FAN327959:FAN327983 FKJ327959:FKJ327983 FUF327959:FUF327983 GEB327959:GEB327983 GNX327959:GNX327983 GXT327959:GXT327983 HHP327959:HHP327983 HRL327959:HRL327983 IBH327959:IBH327983 ILD327959:ILD327983 IUZ327959:IUZ327983 JEV327959:JEV327983 JOR327959:JOR327983 JYN327959:JYN327983 KIJ327959:KIJ327983 KSF327959:KSF327983 LCB327959:LCB327983 LLX327959:LLX327983 LVT327959:LVT327983 MFP327959:MFP327983 MPL327959:MPL327983 MZH327959:MZH327983 NJD327959:NJD327983 NSZ327959:NSZ327983 OCV327959:OCV327983 OMR327959:OMR327983 OWN327959:OWN327983 PGJ327959:PGJ327983 PQF327959:PQF327983 QAB327959:QAB327983 QJX327959:QJX327983 QTT327959:QTT327983 RDP327959:RDP327983 RNL327959:RNL327983 RXH327959:RXH327983 SHD327959:SHD327983 SQZ327959:SQZ327983 TAV327959:TAV327983 TKR327959:TKR327983 TUN327959:TUN327983 UEJ327959:UEJ327983 UOF327959:UOF327983 UYB327959:UYB327983 VHX327959:VHX327983 VRT327959:VRT327983 WBP327959:WBP327983 WLL327959:WLL327983 WVH327959:WVH327983 C393494:C393518 IV393495:IV393519 SR393495:SR393519 ACN393495:ACN393519 AMJ393495:AMJ393519 AWF393495:AWF393519 BGB393495:BGB393519 BPX393495:BPX393519 BZT393495:BZT393519 CJP393495:CJP393519 CTL393495:CTL393519 DDH393495:DDH393519 DND393495:DND393519 DWZ393495:DWZ393519 EGV393495:EGV393519 EQR393495:EQR393519 FAN393495:FAN393519 FKJ393495:FKJ393519 FUF393495:FUF393519 GEB393495:GEB393519 GNX393495:GNX393519 GXT393495:GXT393519 HHP393495:HHP393519 HRL393495:HRL393519 IBH393495:IBH393519 ILD393495:ILD393519 IUZ393495:IUZ393519 JEV393495:JEV393519 JOR393495:JOR393519 JYN393495:JYN393519 KIJ393495:KIJ393519 KSF393495:KSF393519 LCB393495:LCB393519 LLX393495:LLX393519 LVT393495:LVT393519 MFP393495:MFP393519 MPL393495:MPL393519 MZH393495:MZH393519 NJD393495:NJD393519 NSZ393495:NSZ393519 OCV393495:OCV393519 OMR393495:OMR393519 OWN393495:OWN393519 PGJ393495:PGJ393519 PQF393495:PQF393519 QAB393495:QAB393519 QJX393495:QJX393519 QTT393495:QTT393519 RDP393495:RDP393519 RNL393495:RNL393519 RXH393495:RXH393519 SHD393495:SHD393519 SQZ393495:SQZ393519 TAV393495:TAV393519 TKR393495:TKR393519 TUN393495:TUN393519 UEJ393495:UEJ393519 UOF393495:UOF393519 UYB393495:UYB393519 VHX393495:VHX393519 VRT393495:VRT393519 WBP393495:WBP393519 WLL393495:WLL393519 WVH393495:WVH393519 C459030:C459054 IV459031:IV459055 SR459031:SR459055 ACN459031:ACN459055 AMJ459031:AMJ459055 AWF459031:AWF459055 BGB459031:BGB459055 BPX459031:BPX459055 BZT459031:BZT459055 CJP459031:CJP459055 CTL459031:CTL459055 DDH459031:DDH459055 DND459031:DND459055 DWZ459031:DWZ459055 EGV459031:EGV459055 EQR459031:EQR459055 FAN459031:FAN459055 FKJ459031:FKJ459055 FUF459031:FUF459055 GEB459031:GEB459055 GNX459031:GNX459055 GXT459031:GXT459055 HHP459031:HHP459055 HRL459031:HRL459055 IBH459031:IBH459055 ILD459031:ILD459055 IUZ459031:IUZ459055 JEV459031:JEV459055 JOR459031:JOR459055 JYN459031:JYN459055 KIJ459031:KIJ459055 KSF459031:KSF459055 LCB459031:LCB459055 LLX459031:LLX459055 LVT459031:LVT459055 MFP459031:MFP459055 MPL459031:MPL459055 MZH459031:MZH459055 NJD459031:NJD459055 NSZ459031:NSZ459055 OCV459031:OCV459055 OMR459031:OMR459055 OWN459031:OWN459055 PGJ459031:PGJ459055 PQF459031:PQF459055 QAB459031:QAB459055 QJX459031:QJX459055 QTT459031:QTT459055 RDP459031:RDP459055 RNL459031:RNL459055 RXH459031:RXH459055 SHD459031:SHD459055 SQZ459031:SQZ459055 TAV459031:TAV459055 TKR459031:TKR459055 TUN459031:TUN459055 UEJ459031:UEJ459055 UOF459031:UOF459055 UYB459031:UYB459055 VHX459031:VHX459055 VRT459031:VRT459055 WBP459031:WBP459055 WLL459031:WLL459055 WVH459031:WVH459055 C524566:C524590 IV524567:IV524591 SR524567:SR524591 ACN524567:ACN524591 AMJ524567:AMJ524591 AWF524567:AWF524591 BGB524567:BGB524591 BPX524567:BPX524591 BZT524567:BZT524591 CJP524567:CJP524591 CTL524567:CTL524591 DDH524567:DDH524591 DND524567:DND524591 DWZ524567:DWZ524591 EGV524567:EGV524591 EQR524567:EQR524591 FAN524567:FAN524591 FKJ524567:FKJ524591 FUF524567:FUF524591 GEB524567:GEB524591 GNX524567:GNX524591 GXT524567:GXT524591 HHP524567:HHP524591 HRL524567:HRL524591 IBH524567:IBH524591 ILD524567:ILD524591 IUZ524567:IUZ524591 JEV524567:JEV524591 JOR524567:JOR524591 JYN524567:JYN524591 KIJ524567:KIJ524591 KSF524567:KSF524591 LCB524567:LCB524591 LLX524567:LLX524591 LVT524567:LVT524591 MFP524567:MFP524591 MPL524567:MPL524591 MZH524567:MZH524591 NJD524567:NJD524591 NSZ524567:NSZ524591 OCV524567:OCV524591 OMR524567:OMR524591 OWN524567:OWN524591 PGJ524567:PGJ524591 PQF524567:PQF524591 QAB524567:QAB524591 QJX524567:QJX524591 QTT524567:QTT524591 RDP524567:RDP524591 RNL524567:RNL524591 RXH524567:RXH524591 SHD524567:SHD524591 SQZ524567:SQZ524591 TAV524567:TAV524591 TKR524567:TKR524591 TUN524567:TUN524591 UEJ524567:UEJ524591 UOF524567:UOF524591 UYB524567:UYB524591 VHX524567:VHX524591 VRT524567:VRT524591 WBP524567:WBP524591 WLL524567:WLL524591 WVH524567:WVH524591 C590102:C590126 IV590103:IV590127 SR590103:SR590127 ACN590103:ACN590127 AMJ590103:AMJ590127 AWF590103:AWF590127 BGB590103:BGB590127 BPX590103:BPX590127 BZT590103:BZT590127 CJP590103:CJP590127 CTL590103:CTL590127 DDH590103:DDH590127 DND590103:DND590127 DWZ590103:DWZ590127 EGV590103:EGV590127 EQR590103:EQR590127 FAN590103:FAN590127 FKJ590103:FKJ590127 FUF590103:FUF590127 GEB590103:GEB590127 GNX590103:GNX590127 GXT590103:GXT590127 HHP590103:HHP590127 HRL590103:HRL590127 IBH590103:IBH590127 ILD590103:ILD590127 IUZ590103:IUZ590127 JEV590103:JEV590127 JOR590103:JOR590127 JYN590103:JYN590127 KIJ590103:KIJ590127 KSF590103:KSF590127 LCB590103:LCB590127 LLX590103:LLX590127 LVT590103:LVT590127 MFP590103:MFP590127 MPL590103:MPL590127 MZH590103:MZH590127 NJD590103:NJD590127 NSZ590103:NSZ590127 OCV590103:OCV590127 OMR590103:OMR590127 OWN590103:OWN590127 PGJ590103:PGJ590127 PQF590103:PQF590127 QAB590103:QAB590127 QJX590103:QJX590127 QTT590103:QTT590127 RDP590103:RDP590127 RNL590103:RNL590127 RXH590103:RXH590127 SHD590103:SHD590127 SQZ590103:SQZ590127 TAV590103:TAV590127 TKR590103:TKR590127 TUN590103:TUN590127 UEJ590103:UEJ590127 UOF590103:UOF590127 UYB590103:UYB590127 VHX590103:VHX590127 VRT590103:VRT590127 WBP590103:WBP590127 WLL590103:WLL590127 WVH590103:WVH590127 C655638:C655662 IV655639:IV655663 SR655639:SR655663 ACN655639:ACN655663 AMJ655639:AMJ655663 AWF655639:AWF655663 BGB655639:BGB655663 BPX655639:BPX655663 BZT655639:BZT655663 CJP655639:CJP655663 CTL655639:CTL655663 DDH655639:DDH655663 DND655639:DND655663 DWZ655639:DWZ655663 EGV655639:EGV655663 EQR655639:EQR655663 FAN655639:FAN655663 FKJ655639:FKJ655663 FUF655639:FUF655663 GEB655639:GEB655663 GNX655639:GNX655663 GXT655639:GXT655663 HHP655639:HHP655663 HRL655639:HRL655663 IBH655639:IBH655663 ILD655639:ILD655663 IUZ655639:IUZ655663 JEV655639:JEV655663 JOR655639:JOR655663 JYN655639:JYN655663 KIJ655639:KIJ655663 KSF655639:KSF655663 LCB655639:LCB655663 LLX655639:LLX655663 LVT655639:LVT655663 MFP655639:MFP655663 MPL655639:MPL655663 MZH655639:MZH655663 NJD655639:NJD655663 NSZ655639:NSZ655663 OCV655639:OCV655663 OMR655639:OMR655663 OWN655639:OWN655663 PGJ655639:PGJ655663 PQF655639:PQF655663 QAB655639:QAB655663 QJX655639:QJX655663 QTT655639:QTT655663 RDP655639:RDP655663 RNL655639:RNL655663 RXH655639:RXH655663 SHD655639:SHD655663 SQZ655639:SQZ655663 TAV655639:TAV655663 TKR655639:TKR655663 TUN655639:TUN655663 UEJ655639:UEJ655663 UOF655639:UOF655663 UYB655639:UYB655663 VHX655639:VHX655663 VRT655639:VRT655663 WBP655639:WBP655663 WLL655639:WLL655663 WVH655639:WVH655663 C721174:C721198 IV721175:IV721199 SR721175:SR721199 ACN721175:ACN721199 AMJ721175:AMJ721199 AWF721175:AWF721199 BGB721175:BGB721199 BPX721175:BPX721199 BZT721175:BZT721199 CJP721175:CJP721199 CTL721175:CTL721199 DDH721175:DDH721199 DND721175:DND721199 DWZ721175:DWZ721199 EGV721175:EGV721199 EQR721175:EQR721199 FAN721175:FAN721199 FKJ721175:FKJ721199 FUF721175:FUF721199 GEB721175:GEB721199 GNX721175:GNX721199 GXT721175:GXT721199 HHP721175:HHP721199 HRL721175:HRL721199 IBH721175:IBH721199 ILD721175:ILD721199 IUZ721175:IUZ721199 JEV721175:JEV721199 JOR721175:JOR721199 JYN721175:JYN721199 KIJ721175:KIJ721199 KSF721175:KSF721199 LCB721175:LCB721199 LLX721175:LLX721199 LVT721175:LVT721199 MFP721175:MFP721199 MPL721175:MPL721199 MZH721175:MZH721199 NJD721175:NJD721199 NSZ721175:NSZ721199 OCV721175:OCV721199 OMR721175:OMR721199 OWN721175:OWN721199 PGJ721175:PGJ721199 PQF721175:PQF721199 QAB721175:QAB721199 QJX721175:QJX721199 QTT721175:QTT721199 RDP721175:RDP721199 RNL721175:RNL721199 RXH721175:RXH721199 SHD721175:SHD721199 SQZ721175:SQZ721199 TAV721175:TAV721199 TKR721175:TKR721199 TUN721175:TUN721199 UEJ721175:UEJ721199 UOF721175:UOF721199 UYB721175:UYB721199 VHX721175:VHX721199 VRT721175:VRT721199 WBP721175:WBP721199 WLL721175:WLL721199 WVH721175:WVH721199 C786710:C786734 IV786711:IV786735 SR786711:SR786735 ACN786711:ACN786735 AMJ786711:AMJ786735 AWF786711:AWF786735 BGB786711:BGB786735 BPX786711:BPX786735 BZT786711:BZT786735 CJP786711:CJP786735 CTL786711:CTL786735 DDH786711:DDH786735 DND786711:DND786735 DWZ786711:DWZ786735 EGV786711:EGV786735 EQR786711:EQR786735 FAN786711:FAN786735 FKJ786711:FKJ786735 FUF786711:FUF786735 GEB786711:GEB786735 GNX786711:GNX786735 GXT786711:GXT786735 HHP786711:HHP786735 HRL786711:HRL786735 IBH786711:IBH786735 ILD786711:ILD786735 IUZ786711:IUZ786735 JEV786711:JEV786735 JOR786711:JOR786735 JYN786711:JYN786735 KIJ786711:KIJ786735 KSF786711:KSF786735 LCB786711:LCB786735 LLX786711:LLX786735 LVT786711:LVT786735 MFP786711:MFP786735 MPL786711:MPL786735 MZH786711:MZH786735 NJD786711:NJD786735 NSZ786711:NSZ786735 OCV786711:OCV786735 OMR786711:OMR786735 OWN786711:OWN786735 PGJ786711:PGJ786735 PQF786711:PQF786735 QAB786711:QAB786735 QJX786711:QJX786735 QTT786711:QTT786735 RDP786711:RDP786735 RNL786711:RNL786735 RXH786711:RXH786735 SHD786711:SHD786735 SQZ786711:SQZ786735 TAV786711:TAV786735 TKR786711:TKR786735 TUN786711:TUN786735 UEJ786711:UEJ786735 UOF786711:UOF786735 UYB786711:UYB786735 VHX786711:VHX786735 VRT786711:VRT786735 WBP786711:WBP786735 WLL786711:WLL786735 WVH786711:WVH786735 C852246:C852270 IV852247:IV852271 SR852247:SR852271 ACN852247:ACN852271 AMJ852247:AMJ852271 AWF852247:AWF852271 BGB852247:BGB852271 BPX852247:BPX852271 BZT852247:BZT852271 CJP852247:CJP852271 CTL852247:CTL852271 DDH852247:DDH852271 DND852247:DND852271 DWZ852247:DWZ852271 EGV852247:EGV852271 EQR852247:EQR852271 FAN852247:FAN852271 FKJ852247:FKJ852271 FUF852247:FUF852271 GEB852247:GEB852271 GNX852247:GNX852271 GXT852247:GXT852271 HHP852247:HHP852271 HRL852247:HRL852271 IBH852247:IBH852271 ILD852247:ILD852271 IUZ852247:IUZ852271 JEV852247:JEV852271 JOR852247:JOR852271 JYN852247:JYN852271 KIJ852247:KIJ852271 KSF852247:KSF852271 LCB852247:LCB852271 LLX852247:LLX852271 LVT852247:LVT852271 MFP852247:MFP852271 MPL852247:MPL852271 MZH852247:MZH852271 NJD852247:NJD852271 NSZ852247:NSZ852271 OCV852247:OCV852271 OMR852247:OMR852271 OWN852247:OWN852271 PGJ852247:PGJ852271 PQF852247:PQF852271 QAB852247:QAB852271 QJX852247:QJX852271 QTT852247:QTT852271 RDP852247:RDP852271 RNL852247:RNL852271 RXH852247:RXH852271 SHD852247:SHD852271 SQZ852247:SQZ852271 TAV852247:TAV852271 TKR852247:TKR852271 TUN852247:TUN852271 UEJ852247:UEJ852271 UOF852247:UOF852271 UYB852247:UYB852271 VHX852247:VHX852271 VRT852247:VRT852271 WBP852247:WBP852271 WLL852247:WLL852271 WVH852247:WVH852271 C917782:C917806 IV917783:IV917807 SR917783:SR917807 ACN917783:ACN917807 AMJ917783:AMJ917807 AWF917783:AWF917807 BGB917783:BGB917807 BPX917783:BPX917807 BZT917783:BZT917807 CJP917783:CJP917807 CTL917783:CTL917807 DDH917783:DDH917807 DND917783:DND917807 DWZ917783:DWZ917807 EGV917783:EGV917807 EQR917783:EQR917807 FAN917783:FAN917807 FKJ917783:FKJ917807 FUF917783:FUF917807 GEB917783:GEB917807 GNX917783:GNX917807 GXT917783:GXT917807 HHP917783:HHP917807 HRL917783:HRL917807 IBH917783:IBH917807 ILD917783:ILD917807 IUZ917783:IUZ917807 JEV917783:JEV917807 JOR917783:JOR917807 JYN917783:JYN917807 KIJ917783:KIJ917807 KSF917783:KSF917807 LCB917783:LCB917807 LLX917783:LLX917807 LVT917783:LVT917807 MFP917783:MFP917807 MPL917783:MPL917807 MZH917783:MZH917807 NJD917783:NJD917807 NSZ917783:NSZ917807 OCV917783:OCV917807 OMR917783:OMR917807 OWN917783:OWN917807 PGJ917783:PGJ917807 PQF917783:PQF917807 QAB917783:QAB917807 QJX917783:QJX917807 QTT917783:QTT917807 RDP917783:RDP917807 RNL917783:RNL917807 RXH917783:RXH917807 SHD917783:SHD917807 SQZ917783:SQZ917807 TAV917783:TAV917807 TKR917783:TKR917807 TUN917783:TUN917807 UEJ917783:UEJ917807 UOF917783:UOF917807 UYB917783:UYB917807 VHX917783:VHX917807 VRT917783:VRT917807 WBP917783:WBP917807 WLL917783:WLL917807 WVH917783:WVH917807 C983318:C983342 IV983319:IV983343 SR983319:SR983343 ACN983319:ACN983343 AMJ983319:AMJ983343 AWF983319:AWF983343 BGB983319:BGB983343 BPX983319:BPX983343 BZT983319:BZT983343 CJP983319:CJP983343 CTL983319:CTL983343 DDH983319:DDH983343 DND983319:DND983343 DWZ983319:DWZ983343 EGV983319:EGV983343 EQR983319:EQR983343 FAN983319:FAN983343 FKJ983319:FKJ983343 FUF983319:FUF983343 GEB983319:GEB983343 GNX983319:GNX983343 GXT983319:GXT983343 HHP983319:HHP983343 HRL983319:HRL983343 IBH983319:IBH983343 ILD983319:ILD983343 IUZ983319:IUZ983343 JEV983319:JEV983343 JOR983319:JOR983343 JYN983319:JYN983343 KIJ983319:KIJ983343 KSF983319:KSF983343 LCB983319:LCB983343 LLX983319:LLX983343 LVT983319:LVT983343 MFP983319:MFP983343 MPL983319:MPL983343 MZH983319:MZH983343 NJD983319:NJD983343 NSZ983319:NSZ983343 OCV983319:OCV983343 OMR983319:OMR983343 OWN983319:OWN983343 PGJ983319:PGJ983343 PQF983319:PQF983343 QAB983319:QAB983343 QJX983319:QJX983343 QTT983319:QTT983343 RDP983319:RDP983343 RNL983319:RNL983343 RXH983319:RXH983343 SHD983319:SHD983343 SQZ983319:SQZ983343 TAV983319:TAV983343 TKR983319:TKR983343 TUN983319:TUN983343 UEJ983319:UEJ983343 UOF983319:UOF983343 UYB983319:UYB983343 VHX983319:VHX983343 VRT983319:VRT983343 WBP983319:WBP983343 WLL983319:WLL983343 WVH983319:WVH983343 TUN983767:TUN983816 IV411:IV435 SR411:SR435 ACN411:ACN435 AMJ411:AMJ435 AWF411:AWF435 BGB411:BGB435 BPX411:BPX435 BZT411:BZT435 CJP411:CJP435 CTL411:CTL435 DDH411:DDH435 DND411:DND435 DWZ411:DWZ435 EGV411:EGV435 EQR411:EQR435 FAN411:FAN435 FKJ411:FKJ435 FUF411:FUF435 GEB411:GEB435 GNX411:GNX435 GXT411:GXT435 HHP411:HHP435 HRL411:HRL435 IBH411:IBH435 ILD411:ILD435 IUZ411:IUZ435 JEV411:JEV435 JOR411:JOR435 JYN411:JYN435 KIJ411:KIJ435 KSF411:KSF435 LCB411:LCB435 LLX411:LLX435 LVT411:LVT435 MFP411:MFP435 MPL411:MPL435 MZH411:MZH435 NJD411:NJD435 NSZ411:NSZ435 OCV411:OCV435 OMR411:OMR435 OWN411:OWN435 PGJ411:PGJ435 PQF411:PQF435 QAB411:QAB435 QJX411:QJX435 QTT411:QTT435 RDP411:RDP435 RNL411:RNL435 RXH411:RXH435 SHD411:SHD435 SQZ411:SQZ435 TAV411:TAV435 TKR411:TKR435 TUN411:TUN435 UEJ411:UEJ435 UOF411:UOF435 UYB411:UYB435 VHX411:VHX435 VRT411:VRT435 WBP411:WBP435 WLL411:WLL435 WVH411:WVH435 C65946:C65970 IV65947:IV65971 SR65947:SR65971 ACN65947:ACN65971 AMJ65947:AMJ65971 AWF65947:AWF65971 BGB65947:BGB65971 BPX65947:BPX65971 BZT65947:BZT65971 CJP65947:CJP65971 CTL65947:CTL65971 DDH65947:DDH65971 DND65947:DND65971 DWZ65947:DWZ65971 EGV65947:EGV65971 EQR65947:EQR65971 FAN65947:FAN65971 FKJ65947:FKJ65971 FUF65947:FUF65971 GEB65947:GEB65971 GNX65947:GNX65971 GXT65947:GXT65971 HHP65947:HHP65971 HRL65947:HRL65971 IBH65947:IBH65971 ILD65947:ILD65971 IUZ65947:IUZ65971 JEV65947:JEV65971 JOR65947:JOR65971 JYN65947:JYN65971 KIJ65947:KIJ65971 KSF65947:KSF65971 LCB65947:LCB65971 LLX65947:LLX65971 LVT65947:LVT65971 MFP65947:MFP65971 MPL65947:MPL65971 MZH65947:MZH65971 NJD65947:NJD65971 NSZ65947:NSZ65971 OCV65947:OCV65971 OMR65947:OMR65971 OWN65947:OWN65971 PGJ65947:PGJ65971 PQF65947:PQF65971 QAB65947:QAB65971 QJX65947:QJX65971 QTT65947:QTT65971 RDP65947:RDP65971 RNL65947:RNL65971 RXH65947:RXH65971 SHD65947:SHD65971 SQZ65947:SQZ65971 TAV65947:TAV65971 TKR65947:TKR65971 TUN65947:TUN65971 UEJ65947:UEJ65971 UOF65947:UOF65971 UYB65947:UYB65971 VHX65947:VHX65971 VRT65947:VRT65971 WBP65947:WBP65971 WLL65947:WLL65971 WVH65947:WVH65971 C131482:C131506 IV131483:IV131507 SR131483:SR131507 ACN131483:ACN131507 AMJ131483:AMJ131507 AWF131483:AWF131507 BGB131483:BGB131507 BPX131483:BPX131507 BZT131483:BZT131507 CJP131483:CJP131507 CTL131483:CTL131507 DDH131483:DDH131507 DND131483:DND131507 DWZ131483:DWZ131507 EGV131483:EGV131507 EQR131483:EQR131507 FAN131483:FAN131507 FKJ131483:FKJ131507 FUF131483:FUF131507 GEB131483:GEB131507 GNX131483:GNX131507 GXT131483:GXT131507 HHP131483:HHP131507 HRL131483:HRL131507 IBH131483:IBH131507 ILD131483:ILD131507 IUZ131483:IUZ131507 JEV131483:JEV131507 JOR131483:JOR131507 JYN131483:JYN131507 KIJ131483:KIJ131507 KSF131483:KSF131507 LCB131483:LCB131507 LLX131483:LLX131507 LVT131483:LVT131507 MFP131483:MFP131507 MPL131483:MPL131507 MZH131483:MZH131507 NJD131483:NJD131507 NSZ131483:NSZ131507 OCV131483:OCV131507 OMR131483:OMR131507 OWN131483:OWN131507 PGJ131483:PGJ131507 PQF131483:PQF131507 QAB131483:QAB131507 QJX131483:QJX131507 QTT131483:QTT131507 RDP131483:RDP131507 RNL131483:RNL131507 RXH131483:RXH131507 SHD131483:SHD131507 SQZ131483:SQZ131507 TAV131483:TAV131507 TKR131483:TKR131507 TUN131483:TUN131507 UEJ131483:UEJ131507 UOF131483:UOF131507 UYB131483:UYB131507 VHX131483:VHX131507 VRT131483:VRT131507 WBP131483:WBP131507 WLL131483:WLL131507 WVH131483:WVH131507 C197018:C197042 IV197019:IV197043 SR197019:SR197043 ACN197019:ACN197043 AMJ197019:AMJ197043 AWF197019:AWF197043 BGB197019:BGB197043 BPX197019:BPX197043 BZT197019:BZT197043 CJP197019:CJP197043 CTL197019:CTL197043 DDH197019:DDH197043 DND197019:DND197043 DWZ197019:DWZ197043 EGV197019:EGV197043 EQR197019:EQR197043 FAN197019:FAN197043 FKJ197019:FKJ197043 FUF197019:FUF197043 GEB197019:GEB197043 GNX197019:GNX197043 GXT197019:GXT197043 HHP197019:HHP197043 HRL197019:HRL197043 IBH197019:IBH197043 ILD197019:ILD197043 IUZ197019:IUZ197043 JEV197019:JEV197043 JOR197019:JOR197043 JYN197019:JYN197043 KIJ197019:KIJ197043 KSF197019:KSF197043 LCB197019:LCB197043 LLX197019:LLX197043 LVT197019:LVT197043 MFP197019:MFP197043 MPL197019:MPL197043 MZH197019:MZH197043 NJD197019:NJD197043 NSZ197019:NSZ197043 OCV197019:OCV197043 OMR197019:OMR197043 OWN197019:OWN197043 PGJ197019:PGJ197043 PQF197019:PQF197043 QAB197019:QAB197043 QJX197019:QJX197043 QTT197019:QTT197043 RDP197019:RDP197043 RNL197019:RNL197043 RXH197019:RXH197043 SHD197019:SHD197043 SQZ197019:SQZ197043 TAV197019:TAV197043 TKR197019:TKR197043 TUN197019:TUN197043 UEJ197019:UEJ197043 UOF197019:UOF197043 UYB197019:UYB197043 VHX197019:VHX197043 VRT197019:VRT197043 WBP197019:WBP197043 WLL197019:WLL197043 WVH197019:WVH197043 C262554:C262578 IV262555:IV262579 SR262555:SR262579 ACN262555:ACN262579 AMJ262555:AMJ262579 AWF262555:AWF262579 BGB262555:BGB262579 BPX262555:BPX262579 BZT262555:BZT262579 CJP262555:CJP262579 CTL262555:CTL262579 DDH262555:DDH262579 DND262555:DND262579 DWZ262555:DWZ262579 EGV262555:EGV262579 EQR262555:EQR262579 FAN262555:FAN262579 FKJ262555:FKJ262579 FUF262555:FUF262579 GEB262555:GEB262579 GNX262555:GNX262579 GXT262555:GXT262579 HHP262555:HHP262579 HRL262555:HRL262579 IBH262555:IBH262579 ILD262555:ILD262579 IUZ262555:IUZ262579 JEV262555:JEV262579 JOR262555:JOR262579 JYN262555:JYN262579 KIJ262555:KIJ262579 KSF262555:KSF262579 LCB262555:LCB262579 LLX262555:LLX262579 LVT262555:LVT262579 MFP262555:MFP262579 MPL262555:MPL262579 MZH262555:MZH262579 NJD262555:NJD262579 NSZ262555:NSZ262579 OCV262555:OCV262579 OMR262555:OMR262579 OWN262555:OWN262579 PGJ262555:PGJ262579 PQF262555:PQF262579 QAB262555:QAB262579 QJX262555:QJX262579 QTT262555:QTT262579 RDP262555:RDP262579 RNL262555:RNL262579 RXH262555:RXH262579 SHD262555:SHD262579 SQZ262555:SQZ262579 TAV262555:TAV262579 TKR262555:TKR262579 TUN262555:TUN262579 UEJ262555:UEJ262579 UOF262555:UOF262579 UYB262555:UYB262579 VHX262555:VHX262579 VRT262555:VRT262579 WBP262555:WBP262579 WLL262555:WLL262579 WVH262555:WVH262579 C328090:C328114 IV328091:IV328115 SR328091:SR328115 ACN328091:ACN328115 AMJ328091:AMJ328115 AWF328091:AWF328115 BGB328091:BGB328115 BPX328091:BPX328115 BZT328091:BZT328115 CJP328091:CJP328115 CTL328091:CTL328115 DDH328091:DDH328115 DND328091:DND328115 DWZ328091:DWZ328115 EGV328091:EGV328115 EQR328091:EQR328115 FAN328091:FAN328115 FKJ328091:FKJ328115 FUF328091:FUF328115 GEB328091:GEB328115 GNX328091:GNX328115 GXT328091:GXT328115 HHP328091:HHP328115 HRL328091:HRL328115 IBH328091:IBH328115 ILD328091:ILD328115 IUZ328091:IUZ328115 JEV328091:JEV328115 JOR328091:JOR328115 JYN328091:JYN328115 KIJ328091:KIJ328115 KSF328091:KSF328115 LCB328091:LCB328115 LLX328091:LLX328115 LVT328091:LVT328115 MFP328091:MFP328115 MPL328091:MPL328115 MZH328091:MZH328115 NJD328091:NJD328115 NSZ328091:NSZ328115 OCV328091:OCV328115 OMR328091:OMR328115 OWN328091:OWN328115 PGJ328091:PGJ328115 PQF328091:PQF328115 QAB328091:QAB328115 QJX328091:QJX328115 QTT328091:QTT328115 RDP328091:RDP328115 RNL328091:RNL328115 RXH328091:RXH328115 SHD328091:SHD328115 SQZ328091:SQZ328115 TAV328091:TAV328115 TKR328091:TKR328115 TUN328091:TUN328115 UEJ328091:UEJ328115 UOF328091:UOF328115 UYB328091:UYB328115 VHX328091:VHX328115 VRT328091:VRT328115 WBP328091:WBP328115 WLL328091:WLL328115 WVH328091:WVH328115 C393626:C393650 IV393627:IV393651 SR393627:SR393651 ACN393627:ACN393651 AMJ393627:AMJ393651 AWF393627:AWF393651 BGB393627:BGB393651 BPX393627:BPX393651 BZT393627:BZT393651 CJP393627:CJP393651 CTL393627:CTL393651 DDH393627:DDH393651 DND393627:DND393651 DWZ393627:DWZ393651 EGV393627:EGV393651 EQR393627:EQR393651 FAN393627:FAN393651 FKJ393627:FKJ393651 FUF393627:FUF393651 GEB393627:GEB393651 GNX393627:GNX393651 GXT393627:GXT393651 HHP393627:HHP393651 HRL393627:HRL393651 IBH393627:IBH393651 ILD393627:ILD393651 IUZ393627:IUZ393651 JEV393627:JEV393651 JOR393627:JOR393651 JYN393627:JYN393651 KIJ393627:KIJ393651 KSF393627:KSF393651 LCB393627:LCB393651 LLX393627:LLX393651 LVT393627:LVT393651 MFP393627:MFP393651 MPL393627:MPL393651 MZH393627:MZH393651 NJD393627:NJD393651 NSZ393627:NSZ393651 OCV393627:OCV393651 OMR393627:OMR393651 OWN393627:OWN393651 PGJ393627:PGJ393651 PQF393627:PQF393651 QAB393627:QAB393651 QJX393627:QJX393651 QTT393627:QTT393651 RDP393627:RDP393651 RNL393627:RNL393651 RXH393627:RXH393651 SHD393627:SHD393651 SQZ393627:SQZ393651 TAV393627:TAV393651 TKR393627:TKR393651 TUN393627:TUN393651 UEJ393627:UEJ393651 UOF393627:UOF393651 UYB393627:UYB393651 VHX393627:VHX393651 VRT393627:VRT393651 WBP393627:WBP393651 WLL393627:WLL393651 WVH393627:WVH393651 C459162:C459186 IV459163:IV459187 SR459163:SR459187 ACN459163:ACN459187 AMJ459163:AMJ459187 AWF459163:AWF459187 BGB459163:BGB459187 BPX459163:BPX459187 BZT459163:BZT459187 CJP459163:CJP459187 CTL459163:CTL459187 DDH459163:DDH459187 DND459163:DND459187 DWZ459163:DWZ459187 EGV459163:EGV459187 EQR459163:EQR459187 FAN459163:FAN459187 FKJ459163:FKJ459187 FUF459163:FUF459187 GEB459163:GEB459187 GNX459163:GNX459187 GXT459163:GXT459187 HHP459163:HHP459187 HRL459163:HRL459187 IBH459163:IBH459187 ILD459163:ILD459187 IUZ459163:IUZ459187 JEV459163:JEV459187 JOR459163:JOR459187 JYN459163:JYN459187 KIJ459163:KIJ459187 KSF459163:KSF459187 LCB459163:LCB459187 LLX459163:LLX459187 LVT459163:LVT459187 MFP459163:MFP459187 MPL459163:MPL459187 MZH459163:MZH459187 NJD459163:NJD459187 NSZ459163:NSZ459187 OCV459163:OCV459187 OMR459163:OMR459187 OWN459163:OWN459187 PGJ459163:PGJ459187 PQF459163:PQF459187 QAB459163:QAB459187 QJX459163:QJX459187 QTT459163:QTT459187 RDP459163:RDP459187 RNL459163:RNL459187 RXH459163:RXH459187 SHD459163:SHD459187 SQZ459163:SQZ459187 TAV459163:TAV459187 TKR459163:TKR459187 TUN459163:TUN459187 UEJ459163:UEJ459187 UOF459163:UOF459187 UYB459163:UYB459187 VHX459163:VHX459187 VRT459163:VRT459187 WBP459163:WBP459187 WLL459163:WLL459187 WVH459163:WVH459187 C524698:C524722 IV524699:IV524723 SR524699:SR524723 ACN524699:ACN524723 AMJ524699:AMJ524723 AWF524699:AWF524723 BGB524699:BGB524723 BPX524699:BPX524723 BZT524699:BZT524723 CJP524699:CJP524723 CTL524699:CTL524723 DDH524699:DDH524723 DND524699:DND524723 DWZ524699:DWZ524723 EGV524699:EGV524723 EQR524699:EQR524723 FAN524699:FAN524723 FKJ524699:FKJ524723 FUF524699:FUF524723 GEB524699:GEB524723 GNX524699:GNX524723 GXT524699:GXT524723 HHP524699:HHP524723 HRL524699:HRL524723 IBH524699:IBH524723 ILD524699:ILD524723 IUZ524699:IUZ524723 JEV524699:JEV524723 JOR524699:JOR524723 JYN524699:JYN524723 KIJ524699:KIJ524723 KSF524699:KSF524723 LCB524699:LCB524723 LLX524699:LLX524723 LVT524699:LVT524723 MFP524699:MFP524723 MPL524699:MPL524723 MZH524699:MZH524723 NJD524699:NJD524723 NSZ524699:NSZ524723 OCV524699:OCV524723 OMR524699:OMR524723 OWN524699:OWN524723 PGJ524699:PGJ524723 PQF524699:PQF524723 QAB524699:QAB524723 QJX524699:QJX524723 QTT524699:QTT524723 RDP524699:RDP524723 RNL524699:RNL524723 RXH524699:RXH524723 SHD524699:SHD524723 SQZ524699:SQZ524723 TAV524699:TAV524723 TKR524699:TKR524723 TUN524699:TUN524723 UEJ524699:UEJ524723 UOF524699:UOF524723 UYB524699:UYB524723 VHX524699:VHX524723 VRT524699:VRT524723 WBP524699:WBP524723 WLL524699:WLL524723 WVH524699:WVH524723 C590234:C590258 IV590235:IV590259 SR590235:SR590259 ACN590235:ACN590259 AMJ590235:AMJ590259 AWF590235:AWF590259 BGB590235:BGB590259 BPX590235:BPX590259 BZT590235:BZT590259 CJP590235:CJP590259 CTL590235:CTL590259 DDH590235:DDH590259 DND590235:DND590259 DWZ590235:DWZ590259 EGV590235:EGV590259 EQR590235:EQR590259 FAN590235:FAN590259 FKJ590235:FKJ590259 FUF590235:FUF590259 GEB590235:GEB590259 GNX590235:GNX590259 GXT590235:GXT590259 HHP590235:HHP590259 HRL590235:HRL590259 IBH590235:IBH590259 ILD590235:ILD590259 IUZ590235:IUZ590259 JEV590235:JEV590259 JOR590235:JOR590259 JYN590235:JYN590259 KIJ590235:KIJ590259 KSF590235:KSF590259 LCB590235:LCB590259 LLX590235:LLX590259 LVT590235:LVT590259 MFP590235:MFP590259 MPL590235:MPL590259 MZH590235:MZH590259 NJD590235:NJD590259 NSZ590235:NSZ590259 OCV590235:OCV590259 OMR590235:OMR590259 OWN590235:OWN590259 PGJ590235:PGJ590259 PQF590235:PQF590259 QAB590235:QAB590259 QJX590235:QJX590259 QTT590235:QTT590259 RDP590235:RDP590259 RNL590235:RNL590259 RXH590235:RXH590259 SHD590235:SHD590259 SQZ590235:SQZ590259 TAV590235:TAV590259 TKR590235:TKR590259 TUN590235:TUN590259 UEJ590235:UEJ590259 UOF590235:UOF590259 UYB590235:UYB590259 VHX590235:VHX590259 VRT590235:VRT590259 WBP590235:WBP590259 WLL590235:WLL590259 WVH590235:WVH590259 C655770:C655794 IV655771:IV655795 SR655771:SR655795 ACN655771:ACN655795 AMJ655771:AMJ655795 AWF655771:AWF655795 BGB655771:BGB655795 BPX655771:BPX655795 BZT655771:BZT655795 CJP655771:CJP655795 CTL655771:CTL655795 DDH655771:DDH655795 DND655771:DND655795 DWZ655771:DWZ655795 EGV655771:EGV655795 EQR655771:EQR655795 FAN655771:FAN655795 FKJ655771:FKJ655795 FUF655771:FUF655795 GEB655771:GEB655795 GNX655771:GNX655795 GXT655771:GXT655795 HHP655771:HHP655795 HRL655771:HRL655795 IBH655771:IBH655795 ILD655771:ILD655795 IUZ655771:IUZ655795 JEV655771:JEV655795 JOR655771:JOR655795 JYN655771:JYN655795 KIJ655771:KIJ655795 KSF655771:KSF655795 LCB655771:LCB655795 LLX655771:LLX655795 LVT655771:LVT655795 MFP655771:MFP655795 MPL655771:MPL655795 MZH655771:MZH655795 NJD655771:NJD655795 NSZ655771:NSZ655795 OCV655771:OCV655795 OMR655771:OMR655795 OWN655771:OWN655795 PGJ655771:PGJ655795 PQF655771:PQF655795 QAB655771:QAB655795 QJX655771:QJX655795 QTT655771:QTT655795 RDP655771:RDP655795 RNL655771:RNL655795 RXH655771:RXH655795 SHD655771:SHD655795 SQZ655771:SQZ655795 TAV655771:TAV655795 TKR655771:TKR655795 TUN655771:TUN655795 UEJ655771:UEJ655795 UOF655771:UOF655795 UYB655771:UYB655795 VHX655771:VHX655795 VRT655771:VRT655795 WBP655771:WBP655795 WLL655771:WLL655795 WVH655771:WVH655795 C721306:C721330 IV721307:IV721331 SR721307:SR721331 ACN721307:ACN721331 AMJ721307:AMJ721331 AWF721307:AWF721331 BGB721307:BGB721331 BPX721307:BPX721331 BZT721307:BZT721331 CJP721307:CJP721331 CTL721307:CTL721331 DDH721307:DDH721331 DND721307:DND721331 DWZ721307:DWZ721331 EGV721307:EGV721331 EQR721307:EQR721331 FAN721307:FAN721331 FKJ721307:FKJ721331 FUF721307:FUF721331 GEB721307:GEB721331 GNX721307:GNX721331 GXT721307:GXT721331 HHP721307:HHP721331 HRL721307:HRL721331 IBH721307:IBH721331 ILD721307:ILD721331 IUZ721307:IUZ721331 JEV721307:JEV721331 JOR721307:JOR721331 JYN721307:JYN721331 KIJ721307:KIJ721331 KSF721307:KSF721331 LCB721307:LCB721331 LLX721307:LLX721331 LVT721307:LVT721331 MFP721307:MFP721331 MPL721307:MPL721331 MZH721307:MZH721331 NJD721307:NJD721331 NSZ721307:NSZ721331 OCV721307:OCV721331 OMR721307:OMR721331 OWN721307:OWN721331 PGJ721307:PGJ721331 PQF721307:PQF721331 QAB721307:QAB721331 QJX721307:QJX721331 QTT721307:QTT721331 RDP721307:RDP721331 RNL721307:RNL721331 RXH721307:RXH721331 SHD721307:SHD721331 SQZ721307:SQZ721331 TAV721307:TAV721331 TKR721307:TKR721331 TUN721307:TUN721331 UEJ721307:UEJ721331 UOF721307:UOF721331 UYB721307:UYB721331 VHX721307:VHX721331 VRT721307:VRT721331 WBP721307:WBP721331 WLL721307:WLL721331 WVH721307:WVH721331 C786842:C786866 IV786843:IV786867 SR786843:SR786867 ACN786843:ACN786867 AMJ786843:AMJ786867 AWF786843:AWF786867 BGB786843:BGB786867 BPX786843:BPX786867 BZT786843:BZT786867 CJP786843:CJP786867 CTL786843:CTL786867 DDH786843:DDH786867 DND786843:DND786867 DWZ786843:DWZ786867 EGV786843:EGV786867 EQR786843:EQR786867 FAN786843:FAN786867 FKJ786843:FKJ786867 FUF786843:FUF786867 GEB786843:GEB786867 GNX786843:GNX786867 GXT786843:GXT786867 HHP786843:HHP786867 HRL786843:HRL786867 IBH786843:IBH786867 ILD786843:ILD786867 IUZ786843:IUZ786867 JEV786843:JEV786867 JOR786843:JOR786867 JYN786843:JYN786867 KIJ786843:KIJ786867 KSF786843:KSF786867 LCB786843:LCB786867 LLX786843:LLX786867 LVT786843:LVT786867 MFP786843:MFP786867 MPL786843:MPL786867 MZH786843:MZH786867 NJD786843:NJD786867 NSZ786843:NSZ786867 OCV786843:OCV786867 OMR786843:OMR786867 OWN786843:OWN786867 PGJ786843:PGJ786867 PQF786843:PQF786867 QAB786843:QAB786867 QJX786843:QJX786867 QTT786843:QTT786867 RDP786843:RDP786867 RNL786843:RNL786867 RXH786843:RXH786867 SHD786843:SHD786867 SQZ786843:SQZ786867 TAV786843:TAV786867 TKR786843:TKR786867 TUN786843:TUN786867 UEJ786843:UEJ786867 UOF786843:UOF786867 UYB786843:UYB786867 VHX786843:VHX786867 VRT786843:VRT786867 WBP786843:WBP786867 WLL786843:WLL786867 WVH786843:WVH786867 C852378:C852402 IV852379:IV852403 SR852379:SR852403 ACN852379:ACN852403 AMJ852379:AMJ852403 AWF852379:AWF852403 BGB852379:BGB852403 BPX852379:BPX852403 BZT852379:BZT852403 CJP852379:CJP852403 CTL852379:CTL852403 DDH852379:DDH852403 DND852379:DND852403 DWZ852379:DWZ852403 EGV852379:EGV852403 EQR852379:EQR852403 FAN852379:FAN852403 FKJ852379:FKJ852403 FUF852379:FUF852403 GEB852379:GEB852403 GNX852379:GNX852403 GXT852379:GXT852403 HHP852379:HHP852403 HRL852379:HRL852403 IBH852379:IBH852403 ILD852379:ILD852403 IUZ852379:IUZ852403 JEV852379:JEV852403 JOR852379:JOR852403 JYN852379:JYN852403 KIJ852379:KIJ852403 KSF852379:KSF852403 LCB852379:LCB852403 LLX852379:LLX852403 LVT852379:LVT852403 MFP852379:MFP852403 MPL852379:MPL852403 MZH852379:MZH852403 NJD852379:NJD852403 NSZ852379:NSZ852403 OCV852379:OCV852403 OMR852379:OMR852403 OWN852379:OWN852403 PGJ852379:PGJ852403 PQF852379:PQF852403 QAB852379:QAB852403 QJX852379:QJX852403 QTT852379:QTT852403 RDP852379:RDP852403 RNL852379:RNL852403 RXH852379:RXH852403 SHD852379:SHD852403 SQZ852379:SQZ852403 TAV852379:TAV852403 TKR852379:TKR852403 TUN852379:TUN852403 UEJ852379:UEJ852403 UOF852379:UOF852403 UYB852379:UYB852403 VHX852379:VHX852403 VRT852379:VRT852403 WBP852379:WBP852403 WLL852379:WLL852403 WVH852379:WVH852403 C917914:C917938 IV917915:IV917939 SR917915:SR917939 ACN917915:ACN917939 AMJ917915:AMJ917939 AWF917915:AWF917939 BGB917915:BGB917939 BPX917915:BPX917939 BZT917915:BZT917939 CJP917915:CJP917939 CTL917915:CTL917939 DDH917915:DDH917939 DND917915:DND917939 DWZ917915:DWZ917939 EGV917915:EGV917939 EQR917915:EQR917939 FAN917915:FAN917939 FKJ917915:FKJ917939 FUF917915:FUF917939 GEB917915:GEB917939 GNX917915:GNX917939 GXT917915:GXT917939 HHP917915:HHP917939 HRL917915:HRL917939 IBH917915:IBH917939 ILD917915:ILD917939 IUZ917915:IUZ917939 JEV917915:JEV917939 JOR917915:JOR917939 JYN917915:JYN917939 KIJ917915:KIJ917939 KSF917915:KSF917939 LCB917915:LCB917939 LLX917915:LLX917939 LVT917915:LVT917939 MFP917915:MFP917939 MPL917915:MPL917939 MZH917915:MZH917939 NJD917915:NJD917939 NSZ917915:NSZ917939 OCV917915:OCV917939 OMR917915:OMR917939 OWN917915:OWN917939 PGJ917915:PGJ917939 PQF917915:PQF917939 QAB917915:QAB917939 QJX917915:QJX917939 QTT917915:QTT917939 RDP917915:RDP917939 RNL917915:RNL917939 RXH917915:RXH917939 SHD917915:SHD917939 SQZ917915:SQZ917939 TAV917915:TAV917939 TKR917915:TKR917939 TUN917915:TUN917939 UEJ917915:UEJ917939 UOF917915:UOF917939 UYB917915:UYB917939 VHX917915:VHX917939 VRT917915:VRT917939 WBP917915:WBP917939 WLL917915:WLL917939 WVH917915:WVH917939 C983450:C983474 IV983451:IV983475 SR983451:SR983475 ACN983451:ACN983475 AMJ983451:AMJ983475 AWF983451:AWF983475 BGB983451:BGB983475 BPX983451:BPX983475 BZT983451:BZT983475 CJP983451:CJP983475 CTL983451:CTL983475 DDH983451:DDH983475 DND983451:DND983475 DWZ983451:DWZ983475 EGV983451:EGV983475 EQR983451:EQR983475 FAN983451:FAN983475 FKJ983451:FKJ983475 FUF983451:FUF983475 GEB983451:GEB983475 GNX983451:GNX983475 GXT983451:GXT983475 HHP983451:HHP983475 HRL983451:HRL983475 IBH983451:IBH983475 ILD983451:ILD983475 IUZ983451:IUZ983475 JEV983451:JEV983475 JOR983451:JOR983475 JYN983451:JYN983475 KIJ983451:KIJ983475 KSF983451:KSF983475 LCB983451:LCB983475 LLX983451:LLX983475 LVT983451:LVT983475 MFP983451:MFP983475 MPL983451:MPL983475 MZH983451:MZH983475 NJD983451:NJD983475 NSZ983451:NSZ983475 OCV983451:OCV983475 OMR983451:OMR983475 OWN983451:OWN983475 PGJ983451:PGJ983475 PQF983451:PQF983475 QAB983451:QAB983475 QJX983451:QJX983475 QTT983451:QTT983475 RDP983451:RDP983475 RNL983451:RNL983475 RXH983451:RXH983475 SHD983451:SHD983475 SQZ983451:SQZ983475 TAV983451:TAV983475 TKR983451:TKR983475 TUN983451:TUN983475 UEJ983451:UEJ983475 UOF983451:UOF983475 UYB983451:UYB983475 VHX983451:VHX983475 VRT983451:VRT983475 WBP983451:WBP983475 WLL983451:WLL983475 WVH983451:WVH983475 TAV983767:TAV983816 IV480:IV504 SR480:SR504 ACN480:ACN504 AMJ480:AMJ504 AWF480:AWF504 BGB480:BGB504 BPX480:BPX504 BZT480:BZT504 CJP480:CJP504 CTL480:CTL504 DDH480:DDH504 DND480:DND504 DWZ480:DWZ504 EGV480:EGV504 EQR480:EQR504 FAN480:FAN504 FKJ480:FKJ504 FUF480:FUF504 GEB480:GEB504 GNX480:GNX504 GXT480:GXT504 HHP480:HHP504 HRL480:HRL504 IBH480:IBH504 ILD480:ILD504 IUZ480:IUZ504 JEV480:JEV504 JOR480:JOR504 JYN480:JYN504 KIJ480:KIJ504 KSF480:KSF504 LCB480:LCB504 LLX480:LLX504 LVT480:LVT504 MFP480:MFP504 MPL480:MPL504 MZH480:MZH504 NJD480:NJD504 NSZ480:NSZ504 OCV480:OCV504 OMR480:OMR504 OWN480:OWN504 PGJ480:PGJ504 PQF480:PQF504 QAB480:QAB504 QJX480:QJX504 QTT480:QTT504 RDP480:RDP504 RNL480:RNL504 RXH480:RXH504 SHD480:SHD504 SQZ480:SQZ504 TAV480:TAV504 TKR480:TKR504 TUN480:TUN504 UEJ480:UEJ504 UOF480:UOF504 UYB480:UYB504 VHX480:VHX504 VRT480:VRT504 WBP480:WBP504 WLL480:WLL504 WVH480:WVH504 C66015:C66039 IV66016:IV66040 SR66016:SR66040 ACN66016:ACN66040 AMJ66016:AMJ66040 AWF66016:AWF66040 BGB66016:BGB66040 BPX66016:BPX66040 BZT66016:BZT66040 CJP66016:CJP66040 CTL66016:CTL66040 DDH66016:DDH66040 DND66016:DND66040 DWZ66016:DWZ66040 EGV66016:EGV66040 EQR66016:EQR66040 FAN66016:FAN66040 FKJ66016:FKJ66040 FUF66016:FUF66040 GEB66016:GEB66040 GNX66016:GNX66040 GXT66016:GXT66040 HHP66016:HHP66040 HRL66016:HRL66040 IBH66016:IBH66040 ILD66016:ILD66040 IUZ66016:IUZ66040 JEV66016:JEV66040 JOR66016:JOR66040 JYN66016:JYN66040 KIJ66016:KIJ66040 KSF66016:KSF66040 LCB66016:LCB66040 LLX66016:LLX66040 LVT66016:LVT66040 MFP66016:MFP66040 MPL66016:MPL66040 MZH66016:MZH66040 NJD66016:NJD66040 NSZ66016:NSZ66040 OCV66016:OCV66040 OMR66016:OMR66040 OWN66016:OWN66040 PGJ66016:PGJ66040 PQF66016:PQF66040 QAB66016:QAB66040 QJX66016:QJX66040 QTT66016:QTT66040 RDP66016:RDP66040 RNL66016:RNL66040 RXH66016:RXH66040 SHD66016:SHD66040 SQZ66016:SQZ66040 TAV66016:TAV66040 TKR66016:TKR66040 TUN66016:TUN66040 UEJ66016:UEJ66040 UOF66016:UOF66040 UYB66016:UYB66040 VHX66016:VHX66040 VRT66016:VRT66040 WBP66016:WBP66040 WLL66016:WLL66040 WVH66016:WVH66040 C131551:C131575 IV131552:IV131576 SR131552:SR131576 ACN131552:ACN131576 AMJ131552:AMJ131576 AWF131552:AWF131576 BGB131552:BGB131576 BPX131552:BPX131576 BZT131552:BZT131576 CJP131552:CJP131576 CTL131552:CTL131576 DDH131552:DDH131576 DND131552:DND131576 DWZ131552:DWZ131576 EGV131552:EGV131576 EQR131552:EQR131576 FAN131552:FAN131576 FKJ131552:FKJ131576 FUF131552:FUF131576 GEB131552:GEB131576 GNX131552:GNX131576 GXT131552:GXT131576 HHP131552:HHP131576 HRL131552:HRL131576 IBH131552:IBH131576 ILD131552:ILD131576 IUZ131552:IUZ131576 JEV131552:JEV131576 JOR131552:JOR131576 JYN131552:JYN131576 KIJ131552:KIJ131576 KSF131552:KSF131576 LCB131552:LCB131576 LLX131552:LLX131576 LVT131552:LVT131576 MFP131552:MFP131576 MPL131552:MPL131576 MZH131552:MZH131576 NJD131552:NJD131576 NSZ131552:NSZ131576 OCV131552:OCV131576 OMR131552:OMR131576 OWN131552:OWN131576 PGJ131552:PGJ131576 PQF131552:PQF131576 QAB131552:QAB131576 QJX131552:QJX131576 QTT131552:QTT131576 RDP131552:RDP131576 RNL131552:RNL131576 RXH131552:RXH131576 SHD131552:SHD131576 SQZ131552:SQZ131576 TAV131552:TAV131576 TKR131552:TKR131576 TUN131552:TUN131576 UEJ131552:UEJ131576 UOF131552:UOF131576 UYB131552:UYB131576 VHX131552:VHX131576 VRT131552:VRT131576 WBP131552:WBP131576 WLL131552:WLL131576 WVH131552:WVH131576 C197087:C197111 IV197088:IV197112 SR197088:SR197112 ACN197088:ACN197112 AMJ197088:AMJ197112 AWF197088:AWF197112 BGB197088:BGB197112 BPX197088:BPX197112 BZT197088:BZT197112 CJP197088:CJP197112 CTL197088:CTL197112 DDH197088:DDH197112 DND197088:DND197112 DWZ197088:DWZ197112 EGV197088:EGV197112 EQR197088:EQR197112 FAN197088:FAN197112 FKJ197088:FKJ197112 FUF197088:FUF197112 GEB197088:GEB197112 GNX197088:GNX197112 GXT197088:GXT197112 HHP197088:HHP197112 HRL197088:HRL197112 IBH197088:IBH197112 ILD197088:ILD197112 IUZ197088:IUZ197112 JEV197088:JEV197112 JOR197088:JOR197112 JYN197088:JYN197112 KIJ197088:KIJ197112 KSF197088:KSF197112 LCB197088:LCB197112 LLX197088:LLX197112 LVT197088:LVT197112 MFP197088:MFP197112 MPL197088:MPL197112 MZH197088:MZH197112 NJD197088:NJD197112 NSZ197088:NSZ197112 OCV197088:OCV197112 OMR197088:OMR197112 OWN197088:OWN197112 PGJ197088:PGJ197112 PQF197088:PQF197112 QAB197088:QAB197112 QJX197088:QJX197112 QTT197088:QTT197112 RDP197088:RDP197112 RNL197088:RNL197112 RXH197088:RXH197112 SHD197088:SHD197112 SQZ197088:SQZ197112 TAV197088:TAV197112 TKR197088:TKR197112 TUN197088:TUN197112 UEJ197088:UEJ197112 UOF197088:UOF197112 UYB197088:UYB197112 VHX197088:VHX197112 VRT197088:VRT197112 WBP197088:WBP197112 WLL197088:WLL197112 WVH197088:WVH197112 C262623:C262647 IV262624:IV262648 SR262624:SR262648 ACN262624:ACN262648 AMJ262624:AMJ262648 AWF262624:AWF262648 BGB262624:BGB262648 BPX262624:BPX262648 BZT262624:BZT262648 CJP262624:CJP262648 CTL262624:CTL262648 DDH262624:DDH262648 DND262624:DND262648 DWZ262624:DWZ262648 EGV262624:EGV262648 EQR262624:EQR262648 FAN262624:FAN262648 FKJ262624:FKJ262648 FUF262624:FUF262648 GEB262624:GEB262648 GNX262624:GNX262648 GXT262624:GXT262648 HHP262624:HHP262648 HRL262624:HRL262648 IBH262624:IBH262648 ILD262624:ILD262648 IUZ262624:IUZ262648 JEV262624:JEV262648 JOR262624:JOR262648 JYN262624:JYN262648 KIJ262624:KIJ262648 KSF262624:KSF262648 LCB262624:LCB262648 LLX262624:LLX262648 LVT262624:LVT262648 MFP262624:MFP262648 MPL262624:MPL262648 MZH262624:MZH262648 NJD262624:NJD262648 NSZ262624:NSZ262648 OCV262624:OCV262648 OMR262624:OMR262648 OWN262624:OWN262648 PGJ262624:PGJ262648 PQF262624:PQF262648 QAB262624:QAB262648 QJX262624:QJX262648 QTT262624:QTT262648 RDP262624:RDP262648 RNL262624:RNL262648 RXH262624:RXH262648 SHD262624:SHD262648 SQZ262624:SQZ262648 TAV262624:TAV262648 TKR262624:TKR262648 TUN262624:TUN262648 UEJ262624:UEJ262648 UOF262624:UOF262648 UYB262624:UYB262648 VHX262624:VHX262648 VRT262624:VRT262648 WBP262624:WBP262648 WLL262624:WLL262648 WVH262624:WVH262648 C328159:C328183 IV328160:IV328184 SR328160:SR328184 ACN328160:ACN328184 AMJ328160:AMJ328184 AWF328160:AWF328184 BGB328160:BGB328184 BPX328160:BPX328184 BZT328160:BZT328184 CJP328160:CJP328184 CTL328160:CTL328184 DDH328160:DDH328184 DND328160:DND328184 DWZ328160:DWZ328184 EGV328160:EGV328184 EQR328160:EQR328184 FAN328160:FAN328184 FKJ328160:FKJ328184 FUF328160:FUF328184 GEB328160:GEB328184 GNX328160:GNX328184 GXT328160:GXT328184 HHP328160:HHP328184 HRL328160:HRL328184 IBH328160:IBH328184 ILD328160:ILD328184 IUZ328160:IUZ328184 JEV328160:JEV328184 JOR328160:JOR328184 JYN328160:JYN328184 KIJ328160:KIJ328184 KSF328160:KSF328184 LCB328160:LCB328184 LLX328160:LLX328184 LVT328160:LVT328184 MFP328160:MFP328184 MPL328160:MPL328184 MZH328160:MZH328184 NJD328160:NJD328184 NSZ328160:NSZ328184 OCV328160:OCV328184 OMR328160:OMR328184 OWN328160:OWN328184 PGJ328160:PGJ328184 PQF328160:PQF328184 QAB328160:QAB328184 QJX328160:QJX328184 QTT328160:QTT328184 RDP328160:RDP328184 RNL328160:RNL328184 RXH328160:RXH328184 SHD328160:SHD328184 SQZ328160:SQZ328184 TAV328160:TAV328184 TKR328160:TKR328184 TUN328160:TUN328184 UEJ328160:UEJ328184 UOF328160:UOF328184 UYB328160:UYB328184 VHX328160:VHX328184 VRT328160:VRT328184 WBP328160:WBP328184 WLL328160:WLL328184 WVH328160:WVH328184 C393695:C393719 IV393696:IV393720 SR393696:SR393720 ACN393696:ACN393720 AMJ393696:AMJ393720 AWF393696:AWF393720 BGB393696:BGB393720 BPX393696:BPX393720 BZT393696:BZT393720 CJP393696:CJP393720 CTL393696:CTL393720 DDH393696:DDH393720 DND393696:DND393720 DWZ393696:DWZ393720 EGV393696:EGV393720 EQR393696:EQR393720 FAN393696:FAN393720 FKJ393696:FKJ393720 FUF393696:FUF393720 GEB393696:GEB393720 GNX393696:GNX393720 GXT393696:GXT393720 HHP393696:HHP393720 HRL393696:HRL393720 IBH393696:IBH393720 ILD393696:ILD393720 IUZ393696:IUZ393720 JEV393696:JEV393720 JOR393696:JOR393720 JYN393696:JYN393720 KIJ393696:KIJ393720 KSF393696:KSF393720 LCB393696:LCB393720 LLX393696:LLX393720 LVT393696:LVT393720 MFP393696:MFP393720 MPL393696:MPL393720 MZH393696:MZH393720 NJD393696:NJD393720 NSZ393696:NSZ393720 OCV393696:OCV393720 OMR393696:OMR393720 OWN393696:OWN393720 PGJ393696:PGJ393720 PQF393696:PQF393720 QAB393696:QAB393720 QJX393696:QJX393720 QTT393696:QTT393720 RDP393696:RDP393720 RNL393696:RNL393720 RXH393696:RXH393720 SHD393696:SHD393720 SQZ393696:SQZ393720 TAV393696:TAV393720 TKR393696:TKR393720 TUN393696:TUN393720 UEJ393696:UEJ393720 UOF393696:UOF393720 UYB393696:UYB393720 VHX393696:VHX393720 VRT393696:VRT393720 WBP393696:WBP393720 WLL393696:WLL393720 WVH393696:WVH393720 C459231:C459255 IV459232:IV459256 SR459232:SR459256 ACN459232:ACN459256 AMJ459232:AMJ459256 AWF459232:AWF459256 BGB459232:BGB459256 BPX459232:BPX459256 BZT459232:BZT459256 CJP459232:CJP459256 CTL459232:CTL459256 DDH459232:DDH459256 DND459232:DND459256 DWZ459232:DWZ459256 EGV459232:EGV459256 EQR459232:EQR459256 FAN459232:FAN459256 FKJ459232:FKJ459256 FUF459232:FUF459256 GEB459232:GEB459256 GNX459232:GNX459256 GXT459232:GXT459256 HHP459232:HHP459256 HRL459232:HRL459256 IBH459232:IBH459256 ILD459232:ILD459256 IUZ459232:IUZ459256 JEV459232:JEV459256 JOR459232:JOR459256 JYN459232:JYN459256 KIJ459232:KIJ459256 KSF459232:KSF459256 LCB459232:LCB459256 LLX459232:LLX459256 LVT459232:LVT459256 MFP459232:MFP459256 MPL459232:MPL459256 MZH459232:MZH459256 NJD459232:NJD459256 NSZ459232:NSZ459256 OCV459232:OCV459256 OMR459232:OMR459256 OWN459232:OWN459256 PGJ459232:PGJ459256 PQF459232:PQF459256 QAB459232:QAB459256 QJX459232:QJX459256 QTT459232:QTT459256 RDP459232:RDP459256 RNL459232:RNL459256 RXH459232:RXH459256 SHD459232:SHD459256 SQZ459232:SQZ459256 TAV459232:TAV459256 TKR459232:TKR459256 TUN459232:TUN459256 UEJ459232:UEJ459256 UOF459232:UOF459256 UYB459232:UYB459256 VHX459232:VHX459256 VRT459232:VRT459256 WBP459232:WBP459256 WLL459232:WLL459256 WVH459232:WVH459256 C524767:C524791 IV524768:IV524792 SR524768:SR524792 ACN524768:ACN524792 AMJ524768:AMJ524792 AWF524768:AWF524792 BGB524768:BGB524792 BPX524768:BPX524792 BZT524768:BZT524792 CJP524768:CJP524792 CTL524768:CTL524792 DDH524768:DDH524792 DND524768:DND524792 DWZ524768:DWZ524792 EGV524768:EGV524792 EQR524768:EQR524792 FAN524768:FAN524792 FKJ524768:FKJ524792 FUF524768:FUF524792 GEB524768:GEB524792 GNX524768:GNX524792 GXT524768:GXT524792 HHP524768:HHP524792 HRL524768:HRL524792 IBH524768:IBH524792 ILD524768:ILD524792 IUZ524768:IUZ524792 JEV524768:JEV524792 JOR524768:JOR524792 JYN524768:JYN524792 KIJ524768:KIJ524792 KSF524768:KSF524792 LCB524768:LCB524792 LLX524768:LLX524792 LVT524768:LVT524792 MFP524768:MFP524792 MPL524768:MPL524792 MZH524768:MZH524792 NJD524768:NJD524792 NSZ524768:NSZ524792 OCV524768:OCV524792 OMR524768:OMR524792 OWN524768:OWN524792 PGJ524768:PGJ524792 PQF524768:PQF524792 QAB524768:QAB524792 QJX524768:QJX524792 QTT524768:QTT524792 RDP524768:RDP524792 RNL524768:RNL524792 RXH524768:RXH524792 SHD524768:SHD524792 SQZ524768:SQZ524792 TAV524768:TAV524792 TKR524768:TKR524792 TUN524768:TUN524792 UEJ524768:UEJ524792 UOF524768:UOF524792 UYB524768:UYB524792 VHX524768:VHX524792 VRT524768:VRT524792 WBP524768:WBP524792 WLL524768:WLL524792 WVH524768:WVH524792 C590303:C590327 IV590304:IV590328 SR590304:SR590328 ACN590304:ACN590328 AMJ590304:AMJ590328 AWF590304:AWF590328 BGB590304:BGB590328 BPX590304:BPX590328 BZT590304:BZT590328 CJP590304:CJP590328 CTL590304:CTL590328 DDH590304:DDH590328 DND590304:DND590328 DWZ590304:DWZ590328 EGV590304:EGV590328 EQR590304:EQR590328 FAN590304:FAN590328 FKJ590304:FKJ590328 FUF590304:FUF590328 GEB590304:GEB590328 GNX590304:GNX590328 GXT590304:GXT590328 HHP590304:HHP590328 HRL590304:HRL590328 IBH590304:IBH590328 ILD590304:ILD590328 IUZ590304:IUZ590328 JEV590304:JEV590328 JOR590304:JOR590328 JYN590304:JYN590328 KIJ590304:KIJ590328 KSF590304:KSF590328 LCB590304:LCB590328 LLX590304:LLX590328 LVT590304:LVT590328 MFP590304:MFP590328 MPL590304:MPL590328 MZH590304:MZH590328 NJD590304:NJD590328 NSZ590304:NSZ590328 OCV590304:OCV590328 OMR590304:OMR590328 OWN590304:OWN590328 PGJ590304:PGJ590328 PQF590304:PQF590328 QAB590304:QAB590328 QJX590304:QJX590328 QTT590304:QTT590328 RDP590304:RDP590328 RNL590304:RNL590328 RXH590304:RXH590328 SHD590304:SHD590328 SQZ590304:SQZ590328 TAV590304:TAV590328 TKR590304:TKR590328 TUN590304:TUN590328 UEJ590304:UEJ590328 UOF590304:UOF590328 UYB590304:UYB590328 VHX590304:VHX590328 VRT590304:VRT590328 WBP590304:WBP590328 WLL590304:WLL590328 WVH590304:WVH590328 C655839:C655863 IV655840:IV655864 SR655840:SR655864 ACN655840:ACN655864 AMJ655840:AMJ655864 AWF655840:AWF655864 BGB655840:BGB655864 BPX655840:BPX655864 BZT655840:BZT655864 CJP655840:CJP655864 CTL655840:CTL655864 DDH655840:DDH655864 DND655840:DND655864 DWZ655840:DWZ655864 EGV655840:EGV655864 EQR655840:EQR655864 FAN655840:FAN655864 FKJ655840:FKJ655864 FUF655840:FUF655864 GEB655840:GEB655864 GNX655840:GNX655864 GXT655840:GXT655864 HHP655840:HHP655864 HRL655840:HRL655864 IBH655840:IBH655864 ILD655840:ILD655864 IUZ655840:IUZ655864 JEV655840:JEV655864 JOR655840:JOR655864 JYN655840:JYN655864 KIJ655840:KIJ655864 KSF655840:KSF655864 LCB655840:LCB655864 LLX655840:LLX655864 LVT655840:LVT655864 MFP655840:MFP655864 MPL655840:MPL655864 MZH655840:MZH655864 NJD655840:NJD655864 NSZ655840:NSZ655864 OCV655840:OCV655864 OMR655840:OMR655864 OWN655840:OWN655864 PGJ655840:PGJ655864 PQF655840:PQF655864 QAB655840:QAB655864 QJX655840:QJX655864 QTT655840:QTT655864 RDP655840:RDP655864 RNL655840:RNL655864 RXH655840:RXH655864 SHD655840:SHD655864 SQZ655840:SQZ655864 TAV655840:TAV655864 TKR655840:TKR655864 TUN655840:TUN655864 UEJ655840:UEJ655864 UOF655840:UOF655864 UYB655840:UYB655864 VHX655840:VHX655864 VRT655840:VRT655864 WBP655840:WBP655864 WLL655840:WLL655864 WVH655840:WVH655864 C721375:C721399 IV721376:IV721400 SR721376:SR721400 ACN721376:ACN721400 AMJ721376:AMJ721400 AWF721376:AWF721400 BGB721376:BGB721400 BPX721376:BPX721400 BZT721376:BZT721400 CJP721376:CJP721400 CTL721376:CTL721400 DDH721376:DDH721400 DND721376:DND721400 DWZ721376:DWZ721400 EGV721376:EGV721400 EQR721376:EQR721400 FAN721376:FAN721400 FKJ721376:FKJ721400 FUF721376:FUF721400 GEB721376:GEB721400 GNX721376:GNX721400 GXT721376:GXT721400 HHP721376:HHP721400 HRL721376:HRL721400 IBH721376:IBH721400 ILD721376:ILD721400 IUZ721376:IUZ721400 JEV721376:JEV721400 JOR721376:JOR721400 JYN721376:JYN721400 KIJ721376:KIJ721400 KSF721376:KSF721400 LCB721376:LCB721400 LLX721376:LLX721400 LVT721376:LVT721400 MFP721376:MFP721400 MPL721376:MPL721400 MZH721376:MZH721400 NJD721376:NJD721400 NSZ721376:NSZ721400 OCV721376:OCV721400 OMR721376:OMR721400 OWN721376:OWN721400 PGJ721376:PGJ721400 PQF721376:PQF721400 QAB721376:QAB721400 QJX721376:QJX721400 QTT721376:QTT721400 RDP721376:RDP721400 RNL721376:RNL721400 RXH721376:RXH721400 SHD721376:SHD721400 SQZ721376:SQZ721400 TAV721376:TAV721400 TKR721376:TKR721400 TUN721376:TUN721400 UEJ721376:UEJ721400 UOF721376:UOF721400 UYB721376:UYB721400 VHX721376:VHX721400 VRT721376:VRT721400 WBP721376:WBP721400 WLL721376:WLL721400 WVH721376:WVH721400 C786911:C786935 IV786912:IV786936 SR786912:SR786936 ACN786912:ACN786936 AMJ786912:AMJ786936 AWF786912:AWF786936 BGB786912:BGB786936 BPX786912:BPX786936 BZT786912:BZT786936 CJP786912:CJP786936 CTL786912:CTL786936 DDH786912:DDH786936 DND786912:DND786936 DWZ786912:DWZ786936 EGV786912:EGV786936 EQR786912:EQR786936 FAN786912:FAN786936 FKJ786912:FKJ786936 FUF786912:FUF786936 GEB786912:GEB786936 GNX786912:GNX786936 GXT786912:GXT786936 HHP786912:HHP786936 HRL786912:HRL786936 IBH786912:IBH786936 ILD786912:ILD786936 IUZ786912:IUZ786936 JEV786912:JEV786936 JOR786912:JOR786936 JYN786912:JYN786936 KIJ786912:KIJ786936 KSF786912:KSF786936 LCB786912:LCB786936 LLX786912:LLX786936 LVT786912:LVT786936 MFP786912:MFP786936 MPL786912:MPL786936 MZH786912:MZH786936 NJD786912:NJD786936 NSZ786912:NSZ786936 OCV786912:OCV786936 OMR786912:OMR786936 OWN786912:OWN786936 PGJ786912:PGJ786936 PQF786912:PQF786936 QAB786912:QAB786936 QJX786912:QJX786936 QTT786912:QTT786936 RDP786912:RDP786936 RNL786912:RNL786936 RXH786912:RXH786936 SHD786912:SHD786936 SQZ786912:SQZ786936 TAV786912:TAV786936 TKR786912:TKR786936 TUN786912:TUN786936 UEJ786912:UEJ786936 UOF786912:UOF786936 UYB786912:UYB786936 VHX786912:VHX786936 VRT786912:VRT786936 WBP786912:WBP786936 WLL786912:WLL786936 WVH786912:WVH786936 C852447:C852471 IV852448:IV852472 SR852448:SR852472 ACN852448:ACN852472 AMJ852448:AMJ852472 AWF852448:AWF852472 BGB852448:BGB852472 BPX852448:BPX852472 BZT852448:BZT852472 CJP852448:CJP852472 CTL852448:CTL852472 DDH852448:DDH852472 DND852448:DND852472 DWZ852448:DWZ852472 EGV852448:EGV852472 EQR852448:EQR852472 FAN852448:FAN852472 FKJ852448:FKJ852472 FUF852448:FUF852472 GEB852448:GEB852472 GNX852448:GNX852472 GXT852448:GXT852472 HHP852448:HHP852472 HRL852448:HRL852472 IBH852448:IBH852472 ILD852448:ILD852472 IUZ852448:IUZ852472 JEV852448:JEV852472 JOR852448:JOR852472 JYN852448:JYN852472 KIJ852448:KIJ852472 KSF852448:KSF852472 LCB852448:LCB852472 LLX852448:LLX852472 LVT852448:LVT852472 MFP852448:MFP852472 MPL852448:MPL852472 MZH852448:MZH852472 NJD852448:NJD852472 NSZ852448:NSZ852472 OCV852448:OCV852472 OMR852448:OMR852472 OWN852448:OWN852472 PGJ852448:PGJ852472 PQF852448:PQF852472 QAB852448:QAB852472 QJX852448:QJX852472 QTT852448:QTT852472 RDP852448:RDP852472 RNL852448:RNL852472 RXH852448:RXH852472 SHD852448:SHD852472 SQZ852448:SQZ852472 TAV852448:TAV852472 TKR852448:TKR852472 TUN852448:TUN852472 UEJ852448:UEJ852472 UOF852448:UOF852472 UYB852448:UYB852472 VHX852448:VHX852472 VRT852448:VRT852472 WBP852448:WBP852472 WLL852448:WLL852472 WVH852448:WVH852472 C917983:C918007 IV917984:IV918008 SR917984:SR918008 ACN917984:ACN918008 AMJ917984:AMJ918008 AWF917984:AWF918008 BGB917984:BGB918008 BPX917984:BPX918008 BZT917984:BZT918008 CJP917984:CJP918008 CTL917984:CTL918008 DDH917984:DDH918008 DND917984:DND918008 DWZ917984:DWZ918008 EGV917984:EGV918008 EQR917984:EQR918008 FAN917984:FAN918008 FKJ917984:FKJ918008 FUF917984:FUF918008 GEB917984:GEB918008 GNX917984:GNX918008 GXT917984:GXT918008 HHP917984:HHP918008 HRL917984:HRL918008 IBH917984:IBH918008 ILD917984:ILD918008 IUZ917984:IUZ918008 JEV917984:JEV918008 JOR917984:JOR918008 JYN917984:JYN918008 KIJ917984:KIJ918008 KSF917984:KSF918008 LCB917984:LCB918008 LLX917984:LLX918008 LVT917984:LVT918008 MFP917984:MFP918008 MPL917984:MPL918008 MZH917984:MZH918008 NJD917984:NJD918008 NSZ917984:NSZ918008 OCV917984:OCV918008 OMR917984:OMR918008 OWN917984:OWN918008 PGJ917984:PGJ918008 PQF917984:PQF918008 QAB917984:QAB918008 QJX917984:QJX918008 QTT917984:QTT918008 RDP917984:RDP918008 RNL917984:RNL918008 RXH917984:RXH918008 SHD917984:SHD918008 SQZ917984:SQZ918008 TAV917984:TAV918008 TKR917984:TKR918008 TUN917984:TUN918008 UEJ917984:UEJ918008 UOF917984:UOF918008 UYB917984:UYB918008 VHX917984:VHX918008 VRT917984:VRT918008 WBP917984:WBP918008 WLL917984:WLL918008 WVH917984:WVH918008 C983519:C983543 IV983520:IV983544 SR983520:SR983544 ACN983520:ACN983544 AMJ983520:AMJ983544 AWF983520:AWF983544 BGB983520:BGB983544 BPX983520:BPX983544 BZT983520:BZT983544 CJP983520:CJP983544 CTL983520:CTL983544 DDH983520:DDH983544 DND983520:DND983544 DWZ983520:DWZ983544 EGV983520:EGV983544 EQR983520:EQR983544 FAN983520:FAN983544 FKJ983520:FKJ983544 FUF983520:FUF983544 GEB983520:GEB983544 GNX983520:GNX983544 GXT983520:GXT983544 HHP983520:HHP983544 HRL983520:HRL983544 IBH983520:IBH983544 ILD983520:ILD983544 IUZ983520:IUZ983544 JEV983520:JEV983544 JOR983520:JOR983544 JYN983520:JYN983544 KIJ983520:KIJ983544 KSF983520:KSF983544 LCB983520:LCB983544 LLX983520:LLX983544 LVT983520:LVT983544 MFP983520:MFP983544 MPL983520:MPL983544 MZH983520:MZH983544 NJD983520:NJD983544 NSZ983520:NSZ983544 OCV983520:OCV983544 OMR983520:OMR983544 OWN983520:OWN983544 PGJ983520:PGJ983544 PQF983520:PQF983544 QAB983520:QAB983544 QJX983520:QJX983544 QTT983520:QTT983544 RDP983520:RDP983544 RNL983520:RNL983544 RXH983520:RXH983544 SHD983520:SHD983544 SQZ983520:SQZ983544 TAV983520:TAV983544 TKR983520:TKR983544 TUN983520:TUN983544 UEJ983520:UEJ983544 UOF983520:UOF983544 UYB983520:UYB983544 VHX983520:VHX983544 VRT983520:VRT983544 WBP983520:WBP983544 WLL983520:WLL983544 WVH983520:WVH983544 SHD983767:SHD983816 IV560:IV584 SR560:SR584 ACN560:ACN584 AMJ560:AMJ584 AWF560:AWF584 BGB560:BGB584 BPX560:BPX584 BZT560:BZT584 CJP560:CJP584 CTL560:CTL584 DDH560:DDH584 DND560:DND584 DWZ560:DWZ584 EGV560:EGV584 EQR560:EQR584 FAN560:FAN584 FKJ560:FKJ584 FUF560:FUF584 GEB560:GEB584 GNX560:GNX584 GXT560:GXT584 HHP560:HHP584 HRL560:HRL584 IBH560:IBH584 ILD560:ILD584 IUZ560:IUZ584 JEV560:JEV584 JOR560:JOR584 JYN560:JYN584 KIJ560:KIJ584 KSF560:KSF584 LCB560:LCB584 LLX560:LLX584 LVT560:LVT584 MFP560:MFP584 MPL560:MPL584 MZH560:MZH584 NJD560:NJD584 NSZ560:NSZ584 OCV560:OCV584 OMR560:OMR584 OWN560:OWN584 PGJ560:PGJ584 PQF560:PQF584 QAB560:QAB584 QJX560:QJX584 QTT560:QTT584 RDP560:RDP584 RNL560:RNL584 RXH560:RXH584 SHD560:SHD584 SQZ560:SQZ584 TAV560:TAV584 TKR560:TKR584 TUN560:TUN584 UEJ560:UEJ584 UOF560:UOF584 UYB560:UYB584 VHX560:VHX584 VRT560:VRT584 WBP560:WBP584 WLL560:WLL584 WVH560:WVH584 C66095:C66119 IV66096:IV66120 SR66096:SR66120 ACN66096:ACN66120 AMJ66096:AMJ66120 AWF66096:AWF66120 BGB66096:BGB66120 BPX66096:BPX66120 BZT66096:BZT66120 CJP66096:CJP66120 CTL66096:CTL66120 DDH66096:DDH66120 DND66096:DND66120 DWZ66096:DWZ66120 EGV66096:EGV66120 EQR66096:EQR66120 FAN66096:FAN66120 FKJ66096:FKJ66120 FUF66096:FUF66120 GEB66096:GEB66120 GNX66096:GNX66120 GXT66096:GXT66120 HHP66096:HHP66120 HRL66096:HRL66120 IBH66096:IBH66120 ILD66096:ILD66120 IUZ66096:IUZ66120 JEV66096:JEV66120 JOR66096:JOR66120 JYN66096:JYN66120 KIJ66096:KIJ66120 KSF66096:KSF66120 LCB66096:LCB66120 LLX66096:LLX66120 LVT66096:LVT66120 MFP66096:MFP66120 MPL66096:MPL66120 MZH66096:MZH66120 NJD66096:NJD66120 NSZ66096:NSZ66120 OCV66096:OCV66120 OMR66096:OMR66120 OWN66096:OWN66120 PGJ66096:PGJ66120 PQF66096:PQF66120 QAB66096:QAB66120 QJX66096:QJX66120 QTT66096:QTT66120 RDP66096:RDP66120 RNL66096:RNL66120 RXH66096:RXH66120 SHD66096:SHD66120 SQZ66096:SQZ66120 TAV66096:TAV66120 TKR66096:TKR66120 TUN66096:TUN66120 UEJ66096:UEJ66120 UOF66096:UOF66120 UYB66096:UYB66120 VHX66096:VHX66120 VRT66096:VRT66120 WBP66096:WBP66120 WLL66096:WLL66120 WVH66096:WVH66120 C131631:C131655 IV131632:IV131656 SR131632:SR131656 ACN131632:ACN131656 AMJ131632:AMJ131656 AWF131632:AWF131656 BGB131632:BGB131656 BPX131632:BPX131656 BZT131632:BZT131656 CJP131632:CJP131656 CTL131632:CTL131656 DDH131632:DDH131656 DND131632:DND131656 DWZ131632:DWZ131656 EGV131632:EGV131656 EQR131632:EQR131656 FAN131632:FAN131656 FKJ131632:FKJ131656 FUF131632:FUF131656 GEB131632:GEB131656 GNX131632:GNX131656 GXT131632:GXT131656 HHP131632:HHP131656 HRL131632:HRL131656 IBH131632:IBH131656 ILD131632:ILD131656 IUZ131632:IUZ131656 JEV131632:JEV131656 JOR131632:JOR131656 JYN131632:JYN131656 KIJ131632:KIJ131656 KSF131632:KSF131656 LCB131632:LCB131656 LLX131632:LLX131656 LVT131632:LVT131656 MFP131632:MFP131656 MPL131632:MPL131656 MZH131632:MZH131656 NJD131632:NJD131656 NSZ131632:NSZ131656 OCV131632:OCV131656 OMR131632:OMR131656 OWN131632:OWN131656 PGJ131632:PGJ131656 PQF131632:PQF131656 QAB131632:QAB131656 QJX131632:QJX131656 QTT131632:QTT131656 RDP131632:RDP131656 RNL131632:RNL131656 RXH131632:RXH131656 SHD131632:SHD131656 SQZ131632:SQZ131656 TAV131632:TAV131656 TKR131632:TKR131656 TUN131632:TUN131656 UEJ131632:UEJ131656 UOF131632:UOF131656 UYB131632:UYB131656 VHX131632:VHX131656 VRT131632:VRT131656 WBP131632:WBP131656 WLL131632:WLL131656 WVH131632:WVH131656 C197167:C197191 IV197168:IV197192 SR197168:SR197192 ACN197168:ACN197192 AMJ197168:AMJ197192 AWF197168:AWF197192 BGB197168:BGB197192 BPX197168:BPX197192 BZT197168:BZT197192 CJP197168:CJP197192 CTL197168:CTL197192 DDH197168:DDH197192 DND197168:DND197192 DWZ197168:DWZ197192 EGV197168:EGV197192 EQR197168:EQR197192 FAN197168:FAN197192 FKJ197168:FKJ197192 FUF197168:FUF197192 GEB197168:GEB197192 GNX197168:GNX197192 GXT197168:GXT197192 HHP197168:HHP197192 HRL197168:HRL197192 IBH197168:IBH197192 ILD197168:ILD197192 IUZ197168:IUZ197192 JEV197168:JEV197192 JOR197168:JOR197192 JYN197168:JYN197192 KIJ197168:KIJ197192 KSF197168:KSF197192 LCB197168:LCB197192 LLX197168:LLX197192 LVT197168:LVT197192 MFP197168:MFP197192 MPL197168:MPL197192 MZH197168:MZH197192 NJD197168:NJD197192 NSZ197168:NSZ197192 OCV197168:OCV197192 OMR197168:OMR197192 OWN197168:OWN197192 PGJ197168:PGJ197192 PQF197168:PQF197192 QAB197168:QAB197192 QJX197168:QJX197192 QTT197168:QTT197192 RDP197168:RDP197192 RNL197168:RNL197192 RXH197168:RXH197192 SHD197168:SHD197192 SQZ197168:SQZ197192 TAV197168:TAV197192 TKR197168:TKR197192 TUN197168:TUN197192 UEJ197168:UEJ197192 UOF197168:UOF197192 UYB197168:UYB197192 VHX197168:VHX197192 VRT197168:VRT197192 WBP197168:WBP197192 WLL197168:WLL197192 WVH197168:WVH197192 C262703:C262727 IV262704:IV262728 SR262704:SR262728 ACN262704:ACN262728 AMJ262704:AMJ262728 AWF262704:AWF262728 BGB262704:BGB262728 BPX262704:BPX262728 BZT262704:BZT262728 CJP262704:CJP262728 CTL262704:CTL262728 DDH262704:DDH262728 DND262704:DND262728 DWZ262704:DWZ262728 EGV262704:EGV262728 EQR262704:EQR262728 FAN262704:FAN262728 FKJ262704:FKJ262728 FUF262704:FUF262728 GEB262704:GEB262728 GNX262704:GNX262728 GXT262704:GXT262728 HHP262704:HHP262728 HRL262704:HRL262728 IBH262704:IBH262728 ILD262704:ILD262728 IUZ262704:IUZ262728 JEV262704:JEV262728 JOR262704:JOR262728 JYN262704:JYN262728 KIJ262704:KIJ262728 KSF262704:KSF262728 LCB262704:LCB262728 LLX262704:LLX262728 LVT262704:LVT262728 MFP262704:MFP262728 MPL262704:MPL262728 MZH262704:MZH262728 NJD262704:NJD262728 NSZ262704:NSZ262728 OCV262704:OCV262728 OMR262704:OMR262728 OWN262704:OWN262728 PGJ262704:PGJ262728 PQF262704:PQF262728 QAB262704:QAB262728 QJX262704:QJX262728 QTT262704:QTT262728 RDP262704:RDP262728 RNL262704:RNL262728 RXH262704:RXH262728 SHD262704:SHD262728 SQZ262704:SQZ262728 TAV262704:TAV262728 TKR262704:TKR262728 TUN262704:TUN262728 UEJ262704:UEJ262728 UOF262704:UOF262728 UYB262704:UYB262728 VHX262704:VHX262728 VRT262704:VRT262728 WBP262704:WBP262728 WLL262704:WLL262728 WVH262704:WVH262728 C328239:C328263 IV328240:IV328264 SR328240:SR328264 ACN328240:ACN328264 AMJ328240:AMJ328264 AWF328240:AWF328264 BGB328240:BGB328264 BPX328240:BPX328264 BZT328240:BZT328264 CJP328240:CJP328264 CTL328240:CTL328264 DDH328240:DDH328264 DND328240:DND328264 DWZ328240:DWZ328264 EGV328240:EGV328264 EQR328240:EQR328264 FAN328240:FAN328264 FKJ328240:FKJ328264 FUF328240:FUF328264 GEB328240:GEB328264 GNX328240:GNX328264 GXT328240:GXT328264 HHP328240:HHP328264 HRL328240:HRL328264 IBH328240:IBH328264 ILD328240:ILD328264 IUZ328240:IUZ328264 JEV328240:JEV328264 JOR328240:JOR328264 JYN328240:JYN328264 KIJ328240:KIJ328264 KSF328240:KSF328264 LCB328240:LCB328264 LLX328240:LLX328264 LVT328240:LVT328264 MFP328240:MFP328264 MPL328240:MPL328264 MZH328240:MZH328264 NJD328240:NJD328264 NSZ328240:NSZ328264 OCV328240:OCV328264 OMR328240:OMR328264 OWN328240:OWN328264 PGJ328240:PGJ328264 PQF328240:PQF328264 QAB328240:QAB328264 QJX328240:QJX328264 QTT328240:QTT328264 RDP328240:RDP328264 RNL328240:RNL328264 RXH328240:RXH328264 SHD328240:SHD328264 SQZ328240:SQZ328264 TAV328240:TAV328264 TKR328240:TKR328264 TUN328240:TUN328264 UEJ328240:UEJ328264 UOF328240:UOF328264 UYB328240:UYB328264 VHX328240:VHX328264 VRT328240:VRT328264 WBP328240:WBP328264 WLL328240:WLL328264 WVH328240:WVH328264 C393775:C393799 IV393776:IV393800 SR393776:SR393800 ACN393776:ACN393800 AMJ393776:AMJ393800 AWF393776:AWF393800 BGB393776:BGB393800 BPX393776:BPX393800 BZT393776:BZT393800 CJP393776:CJP393800 CTL393776:CTL393800 DDH393776:DDH393800 DND393776:DND393800 DWZ393776:DWZ393800 EGV393776:EGV393800 EQR393776:EQR393800 FAN393776:FAN393800 FKJ393776:FKJ393800 FUF393776:FUF393800 GEB393776:GEB393800 GNX393776:GNX393800 GXT393776:GXT393800 HHP393776:HHP393800 HRL393776:HRL393800 IBH393776:IBH393800 ILD393776:ILD393800 IUZ393776:IUZ393800 JEV393776:JEV393800 JOR393776:JOR393800 JYN393776:JYN393800 KIJ393776:KIJ393800 KSF393776:KSF393800 LCB393776:LCB393800 LLX393776:LLX393800 LVT393776:LVT393800 MFP393776:MFP393800 MPL393776:MPL393800 MZH393776:MZH393800 NJD393776:NJD393800 NSZ393776:NSZ393800 OCV393776:OCV393800 OMR393776:OMR393800 OWN393776:OWN393800 PGJ393776:PGJ393800 PQF393776:PQF393800 QAB393776:QAB393800 QJX393776:QJX393800 QTT393776:QTT393800 RDP393776:RDP393800 RNL393776:RNL393800 RXH393776:RXH393800 SHD393776:SHD393800 SQZ393776:SQZ393800 TAV393776:TAV393800 TKR393776:TKR393800 TUN393776:TUN393800 UEJ393776:UEJ393800 UOF393776:UOF393800 UYB393776:UYB393800 VHX393776:VHX393800 VRT393776:VRT393800 WBP393776:WBP393800 WLL393776:WLL393800 WVH393776:WVH393800 C459311:C459335 IV459312:IV459336 SR459312:SR459336 ACN459312:ACN459336 AMJ459312:AMJ459336 AWF459312:AWF459336 BGB459312:BGB459336 BPX459312:BPX459336 BZT459312:BZT459336 CJP459312:CJP459336 CTL459312:CTL459336 DDH459312:DDH459336 DND459312:DND459336 DWZ459312:DWZ459336 EGV459312:EGV459336 EQR459312:EQR459336 FAN459312:FAN459336 FKJ459312:FKJ459336 FUF459312:FUF459336 GEB459312:GEB459336 GNX459312:GNX459336 GXT459312:GXT459336 HHP459312:HHP459336 HRL459312:HRL459336 IBH459312:IBH459336 ILD459312:ILD459336 IUZ459312:IUZ459336 JEV459312:JEV459336 JOR459312:JOR459336 JYN459312:JYN459336 KIJ459312:KIJ459336 KSF459312:KSF459336 LCB459312:LCB459336 LLX459312:LLX459336 LVT459312:LVT459336 MFP459312:MFP459336 MPL459312:MPL459336 MZH459312:MZH459336 NJD459312:NJD459336 NSZ459312:NSZ459336 OCV459312:OCV459336 OMR459312:OMR459336 OWN459312:OWN459336 PGJ459312:PGJ459336 PQF459312:PQF459336 QAB459312:QAB459336 QJX459312:QJX459336 QTT459312:QTT459336 RDP459312:RDP459336 RNL459312:RNL459336 RXH459312:RXH459336 SHD459312:SHD459336 SQZ459312:SQZ459336 TAV459312:TAV459336 TKR459312:TKR459336 TUN459312:TUN459336 UEJ459312:UEJ459336 UOF459312:UOF459336 UYB459312:UYB459336 VHX459312:VHX459336 VRT459312:VRT459336 WBP459312:WBP459336 WLL459312:WLL459336 WVH459312:WVH459336 C524847:C524871 IV524848:IV524872 SR524848:SR524872 ACN524848:ACN524872 AMJ524848:AMJ524872 AWF524848:AWF524872 BGB524848:BGB524872 BPX524848:BPX524872 BZT524848:BZT524872 CJP524848:CJP524872 CTL524848:CTL524872 DDH524848:DDH524872 DND524848:DND524872 DWZ524848:DWZ524872 EGV524848:EGV524872 EQR524848:EQR524872 FAN524848:FAN524872 FKJ524848:FKJ524872 FUF524848:FUF524872 GEB524848:GEB524872 GNX524848:GNX524872 GXT524848:GXT524872 HHP524848:HHP524872 HRL524848:HRL524872 IBH524848:IBH524872 ILD524848:ILD524872 IUZ524848:IUZ524872 JEV524848:JEV524872 JOR524848:JOR524872 JYN524848:JYN524872 KIJ524848:KIJ524872 KSF524848:KSF524872 LCB524848:LCB524872 LLX524848:LLX524872 LVT524848:LVT524872 MFP524848:MFP524872 MPL524848:MPL524872 MZH524848:MZH524872 NJD524848:NJD524872 NSZ524848:NSZ524872 OCV524848:OCV524872 OMR524848:OMR524872 OWN524848:OWN524872 PGJ524848:PGJ524872 PQF524848:PQF524872 QAB524848:QAB524872 QJX524848:QJX524872 QTT524848:QTT524872 RDP524848:RDP524872 RNL524848:RNL524872 RXH524848:RXH524872 SHD524848:SHD524872 SQZ524848:SQZ524872 TAV524848:TAV524872 TKR524848:TKR524872 TUN524848:TUN524872 UEJ524848:UEJ524872 UOF524848:UOF524872 UYB524848:UYB524872 VHX524848:VHX524872 VRT524848:VRT524872 WBP524848:WBP524872 WLL524848:WLL524872 WVH524848:WVH524872 C590383:C590407 IV590384:IV590408 SR590384:SR590408 ACN590384:ACN590408 AMJ590384:AMJ590408 AWF590384:AWF590408 BGB590384:BGB590408 BPX590384:BPX590408 BZT590384:BZT590408 CJP590384:CJP590408 CTL590384:CTL590408 DDH590384:DDH590408 DND590384:DND590408 DWZ590384:DWZ590408 EGV590384:EGV590408 EQR590384:EQR590408 FAN590384:FAN590408 FKJ590384:FKJ590408 FUF590384:FUF590408 GEB590384:GEB590408 GNX590384:GNX590408 GXT590384:GXT590408 HHP590384:HHP590408 HRL590384:HRL590408 IBH590384:IBH590408 ILD590384:ILD590408 IUZ590384:IUZ590408 JEV590384:JEV590408 JOR590384:JOR590408 JYN590384:JYN590408 KIJ590384:KIJ590408 KSF590384:KSF590408 LCB590384:LCB590408 LLX590384:LLX590408 LVT590384:LVT590408 MFP590384:MFP590408 MPL590384:MPL590408 MZH590384:MZH590408 NJD590384:NJD590408 NSZ590384:NSZ590408 OCV590384:OCV590408 OMR590384:OMR590408 OWN590384:OWN590408 PGJ590384:PGJ590408 PQF590384:PQF590408 QAB590384:QAB590408 QJX590384:QJX590408 QTT590384:QTT590408 RDP590384:RDP590408 RNL590384:RNL590408 RXH590384:RXH590408 SHD590384:SHD590408 SQZ590384:SQZ590408 TAV590384:TAV590408 TKR590384:TKR590408 TUN590384:TUN590408 UEJ590384:UEJ590408 UOF590384:UOF590408 UYB590384:UYB590408 VHX590384:VHX590408 VRT590384:VRT590408 WBP590384:WBP590408 WLL590384:WLL590408 WVH590384:WVH590408 C655919:C655943 IV655920:IV655944 SR655920:SR655944 ACN655920:ACN655944 AMJ655920:AMJ655944 AWF655920:AWF655944 BGB655920:BGB655944 BPX655920:BPX655944 BZT655920:BZT655944 CJP655920:CJP655944 CTL655920:CTL655944 DDH655920:DDH655944 DND655920:DND655944 DWZ655920:DWZ655944 EGV655920:EGV655944 EQR655920:EQR655944 FAN655920:FAN655944 FKJ655920:FKJ655944 FUF655920:FUF655944 GEB655920:GEB655944 GNX655920:GNX655944 GXT655920:GXT655944 HHP655920:HHP655944 HRL655920:HRL655944 IBH655920:IBH655944 ILD655920:ILD655944 IUZ655920:IUZ655944 JEV655920:JEV655944 JOR655920:JOR655944 JYN655920:JYN655944 KIJ655920:KIJ655944 KSF655920:KSF655944 LCB655920:LCB655944 LLX655920:LLX655944 LVT655920:LVT655944 MFP655920:MFP655944 MPL655920:MPL655944 MZH655920:MZH655944 NJD655920:NJD655944 NSZ655920:NSZ655944 OCV655920:OCV655944 OMR655920:OMR655944 OWN655920:OWN655944 PGJ655920:PGJ655944 PQF655920:PQF655944 QAB655920:QAB655944 QJX655920:QJX655944 QTT655920:QTT655944 RDP655920:RDP655944 RNL655920:RNL655944 RXH655920:RXH655944 SHD655920:SHD655944 SQZ655920:SQZ655944 TAV655920:TAV655944 TKR655920:TKR655944 TUN655920:TUN655944 UEJ655920:UEJ655944 UOF655920:UOF655944 UYB655920:UYB655944 VHX655920:VHX655944 VRT655920:VRT655944 WBP655920:WBP655944 WLL655920:WLL655944 WVH655920:WVH655944 C721455:C721479 IV721456:IV721480 SR721456:SR721480 ACN721456:ACN721480 AMJ721456:AMJ721480 AWF721456:AWF721480 BGB721456:BGB721480 BPX721456:BPX721480 BZT721456:BZT721480 CJP721456:CJP721480 CTL721456:CTL721480 DDH721456:DDH721480 DND721456:DND721480 DWZ721456:DWZ721480 EGV721456:EGV721480 EQR721456:EQR721480 FAN721456:FAN721480 FKJ721456:FKJ721480 FUF721456:FUF721480 GEB721456:GEB721480 GNX721456:GNX721480 GXT721456:GXT721480 HHP721456:HHP721480 HRL721456:HRL721480 IBH721456:IBH721480 ILD721456:ILD721480 IUZ721456:IUZ721480 JEV721456:JEV721480 JOR721456:JOR721480 JYN721456:JYN721480 KIJ721456:KIJ721480 KSF721456:KSF721480 LCB721456:LCB721480 LLX721456:LLX721480 LVT721456:LVT721480 MFP721456:MFP721480 MPL721456:MPL721480 MZH721456:MZH721480 NJD721456:NJD721480 NSZ721456:NSZ721480 OCV721456:OCV721480 OMR721456:OMR721480 OWN721456:OWN721480 PGJ721456:PGJ721480 PQF721456:PQF721480 QAB721456:QAB721480 QJX721456:QJX721480 QTT721456:QTT721480 RDP721456:RDP721480 RNL721456:RNL721480 RXH721456:RXH721480 SHD721456:SHD721480 SQZ721456:SQZ721480 TAV721456:TAV721480 TKR721456:TKR721480 TUN721456:TUN721480 UEJ721456:UEJ721480 UOF721456:UOF721480 UYB721456:UYB721480 VHX721456:VHX721480 VRT721456:VRT721480 WBP721456:WBP721480 WLL721456:WLL721480 WVH721456:WVH721480 C786991:C787015 IV786992:IV787016 SR786992:SR787016 ACN786992:ACN787016 AMJ786992:AMJ787016 AWF786992:AWF787016 BGB786992:BGB787016 BPX786992:BPX787016 BZT786992:BZT787016 CJP786992:CJP787016 CTL786992:CTL787016 DDH786992:DDH787016 DND786992:DND787016 DWZ786992:DWZ787016 EGV786992:EGV787016 EQR786992:EQR787016 FAN786992:FAN787016 FKJ786992:FKJ787016 FUF786992:FUF787016 GEB786992:GEB787016 GNX786992:GNX787016 GXT786992:GXT787016 HHP786992:HHP787016 HRL786992:HRL787016 IBH786992:IBH787016 ILD786992:ILD787016 IUZ786992:IUZ787016 JEV786992:JEV787016 JOR786992:JOR787016 JYN786992:JYN787016 KIJ786992:KIJ787016 KSF786992:KSF787016 LCB786992:LCB787016 LLX786992:LLX787016 LVT786992:LVT787016 MFP786992:MFP787016 MPL786992:MPL787016 MZH786992:MZH787016 NJD786992:NJD787016 NSZ786992:NSZ787016 OCV786992:OCV787016 OMR786992:OMR787016 OWN786992:OWN787016 PGJ786992:PGJ787016 PQF786992:PQF787016 QAB786992:QAB787016 QJX786992:QJX787016 QTT786992:QTT787016 RDP786992:RDP787016 RNL786992:RNL787016 RXH786992:RXH787016 SHD786992:SHD787016 SQZ786992:SQZ787016 TAV786992:TAV787016 TKR786992:TKR787016 TUN786992:TUN787016 UEJ786992:UEJ787016 UOF786992:UOF787016 UYB786992:UYB787016 VHX786992:VHX787016 VRT786992:VRT787016 WBP786992:WBP787016 WLL786992:WLL787016 WVH786992:WVH787016 C852527:C852551 IV852528:IV852552 SR852528:SR852552 ACN852528:ACN852552 AMJ852528:AMJ852552 AWF852528:AWF852552 BGB852528:BGB852552 BPX852528:BPX852552 BZT852528:BZT852552 CJP852528:CJP852552 CTL852528:CTL852552 DDH852528:DDH852552 DND852528:DND852552 DWZ852528:DWZ852552 EGV852528:EGV852552 EQR852528:EQR852552 FAN852528:FAN852552 FKJ852528:FKJ852552 FUF852528:FUF852552 GEB852528:GEB852552 GNX852528:GNX852552 GXT852528:GXT852552 HHP852528:HHP852552 HRL852528:HRL852552 IBH852528:IBH852552 ILD852528:ILD852552 IUZ852528:IUZ852552 JEV852528:JEV852552 JOR852528:JOR852552 JYN852528:JYN852552 KIJ852528:KIJ852552 KSF852528:KSF852552 LCB852528:LCB852552 LLX852528:LLX852552 LVT852528:LVT852552 MFP852528:MFP852552 MPL852528:MPL852552 MZH852528:MZH852552 NJD852528:NJD852552 NSZ852528:NSZ852552 OCV852528:OCV852552 OMR852528:OMR852552 OWN852528:OWN852552 PGJ852528:PGJ852552 PQF852528:PQF852552 QAB852528:QAB852552 QJX852528:QJX852552 QTT852528:QTT852552 RDP852528:RDP852552 RNL852528:RNL852552 RXH852528:RXH852552 SHD852528:SHD852552 SQZ852528:SQZ852552 TAV852528:TAV852552 TKR852528:TKR852552 TUN852528:TUN852552 UEJ852528:UEJ852552 UOF852528:UOF852552 UYB852528:UYB852552 VHX852528:VHX852552 VRT852528:VRT852552 WBP852528:WBP852552 WLL852528:WLL852552 WVH852528:WVH852552 C918063:C918087 IV918064:IV918088 SR918064:SR918088 ACN918064:ACN918088 AMJ918064:AMJ918088 AWF918064:AWF918088 BGB918064:BGB918088 BPX918064:BPX918088 BZT918064:BZT918088 CJP918064:CJP918088 CTL918064:CTL918088 DDH918064:DDH918088 DND918064:DND918088 DWZ918064:DWZ918088 EGV918064:EGV918088 EQR918064:EQR918088 FAN918064:FAN918088 FKJ918064:FKJ918088 FUF918064:FUF918088 GEB918064:GEB918088 GNX918064:GNX918088 GXT918064:GXT918088 HHP918064:HHP918088 HRL918064:HRL918088 IBH918064:IBH918088 ILD918064:ILD918088 IUZ918064:IUZ918088 JEV918064:JEV918088 JOR918064:JOR918088 JYN918064:JYN918088 KIJ918064:KIJ918088 KSF918064:KSF918088 LCB918064:LCB918088 LLX918064:LLX918088 LVT918064:LVT918088 MFP918064:MFP918088 MPL918064:MPL918088 MZH918064:MZH918088 NJD918064:NJD918088 NSZ918064:NSZ918088 OCV918064:OCV918088 OMR918064:OMR918088 OWN918064:OWN918088 PGJ918064:PGJ918088 PQF918064:PQF918088 QAB918064:QAB918088 QJX918064:QJX918088 QTT918064:QTT918088 RDP918064:RDP918088 RNL918064:RNL918088 RXH918064:RXH918088 SHD918064:SHD918088 SQZ918064:SQZ918088 TAV918064:TAV918088 TKR918064:TKR918088 TUN918064:TUN918088 UEJ918064:UEJ918088 UOF918064:UOF918088 UYB918064:UYB918088 VHX918064:VHX918088 VRT918064:VRT918088 WBP918064:WBP918088 WLL918064:WLL918088 WVH918064:WVH918088 C983599:C983623 IV983600:IV983624 SR983600:SR983624 ACN983600:ACN983624 AMJ983600:AMJ983624 AWF983600:AWF983624 BGB983600:BGB983624 BPX983600:BPX983624 BZT983600:BZT983624 CJP983600:CJP983624 CTL983600:CTL983624 DDH983600:DDH983624 DND983600:DND983624 DWZ983600:DWZ983624 EGV983600:EGV983624 EQR983600:EQR983624 FAN983600:FAN983624 FKJ983600:FKJ983624 FUF983600:FUF983624 GEB983600:GEB983624 GNX983600:GNX983624 GXT983600:GXT983624 HHP983600:HHP983624 HRL983600:HRL983624 IBH983600:IBH983624 ILD983600:ILD983624 IUZ983600:IUZ983624 JEV983600:JEV983624 JOR983600:JOR983624 JYN983600:JYN983624 KIJ983600:KIJ983624 KSF983600:KSF983624 LCB983600:LCB983624 LLX983600:LLX983624 LVT983600:LVT983624 MFP983600:MFP983624 MPL983600:MPL983624 MZH983600:MZH983624 NJD983600:NJD983624 NSZ983600:NSZ983624 OCV983600:OCV983624 OMR983600:OMR983624 OWN983600:OWN983624 PGJ983600:PGJ983624 PQF983600:PQF983624 QAB983600:QAB983624 QJX983600:QJX983624 QTT983600:QTT983624 RDP983600:RDP983624 RNL983600:RNL983624 RXH983600:RXH983624 SHD983600:SHD983624 SQZ983600:SQZ983624 TAV983600:TAV983624 TKR983600:TKR983624 TUN983600:TUN983624 UEJ983600:UEJ983624 UOF983600:UOF983624 UYB983600:UYB983624 VHX983600:VHX983624 VRT983600:VRT983624 WBP983600:WBP983624 WLL983600:WLL983624 WVH983600:WVH983624 QTT983767:QTT983816 IV778:IV877 SR778:SR877 ACN778:ACN877 AMJ778:AMJ877 AWF778:AWF877 BGB778:BGB877 BPX778:BPX877 BZT778:BZT877 CJP778:CJP877 CTL778:CTL877 DDH778:DDH877 DND778:DND877 DWZ778:DWZ877 EGV778:EGV877 EQR778:EQR877 FAN778:FAN877 FKJ778:FKJ877 FUF778:FUF877 GEB778:GEB877 GNX778:GNX877 GXT778:GXT877 HHP778:HHP877 HRL778:HRL877 IBH778:IBH877 ILD778:ILD877 IUZ778:IUZ877 JEV778:JEV877 JOR778:JOR877 JYN778:JYN877 KIJ778:KIJ877 KSF778:KSF877 LCB778:LCB877 LLX778:LLX877 LVT778:LVT877 MFP778:MFP877 MPL778:MPL877 MZH778:MZH877 NJD778:NJD877 NSZ778:NSZ877 OCV778:OCV877 OMR778:OMR877 OWN778:OWN877 PGJ778:PGJ877 PQF778:PQF877 QAB778:QAB877 QJX778:QJX877 QTT778:QTT877 RDP778:RDP877 RNL778:RNL877 RXH778:RXH877 SHD778:SHD877 SQZ778:SQZ877 TAV778:TAV877 TKR778:TKR877 TUN778:TUN877 UEJ778:UEJ877 UOF778:UOF877 UYB778:UYB877 VHX778:VHX877 VRT778:VRT877 WBP778:WBP877 WLL778:WLL877 WVH778:WVH877 C66313:C66412 IV66314:IV66413 SR66314:SR66413 ACN66314:ACN66413 AMJ66314:AMJ66413 AWF66314:AWF66413 BGB66314:BGB66413 BPX66314:BPX66413 BZT66314:BZT66413 CJP66314:CJP66413 CTL66314:CTL66413 DDH66314:DDH66413 DND66314:DND66413 DWZ66314:DWZ66413 EGV66314:EGV66413 EQR66314:EQR66413 FAN66314:FAN66413 FKJ66314:FKJ66413 FUF66314:FUF66413 GEB66314:GEB66413 GNX66314:GNX66413 GXT66314:GXT66413 HHP66314:HHP66413 HRL66314:HRL66413 IBH66314:IBH66413 ILD66314:ILD66413 IUZ66314:IUZ66413 JEV66314:JEV66413 JOR66314:JOR66413 JYN66314:JYN66413 KIJ66314:KIJ66413 KSF66314:KSF66413 LCB66314:LCB66413 LLX66314:LLX66413 LVT66314:LVT66413 MFP66314:MFP66413 MPL66314:MPL66413 MZH66314:MZH66413 NJD66314:NJD66413 NSZ66314:NSZ66413 OCV66314:OCV66413 OMR66314:OMR66413 OWN66314:OWN66413 PGJ66314:PGJ66413 PQF66314:PQF66413 QAB66314:QAB66413 QJX66314:QJX66413 QTT66314:QTT66413 RDP66314:RDP66413 RNL66314:RNL66413 RXH66314:RXH66413 SHD66314:SHD66413 SQZ66314:SQZ66413 TAV66314:TAV66413 TKR66314:TKR66413 TUN66314:TUN66413 UEJ66314:UEJ66413 UOF66314:UOF66413 UYB66314:UYB66413 VHX66314:VHX66413 VRT66314:VRT66413 WBP66314:WBP66413 WLL66314:WLL66413 WVH66314:WVH66413 C131849:C131948 IV131850:IV131949 SR131850:SR131949 ACN131850:ACN131949 AMJ131850:AMJ131949 AWF131850:AWF131949 BGB131850:BGB131949 BPX131850:BPX131949 BZT131850:BZT131949 CJP131850:CJP131949 CTL131850:CTL131949 DDH131850:DDH131949 DND131850:DND131949 DWZ131850:DWZ131949 EGV131850:EGV131949 EQR131850:EQR131949 FAN131850:FAN131949 FKJ131850:FKJ131949 FUF131850:FUF131949 GEB131850:GEB131949 GNX131850:GNX131949 GXT131850:GXT131949 HHP131850:HHP131949 HRL131850:HRL131949 IBH131850:IBH131949 ILD131850:ILD131949 IUZ131850:IUZ131949 JEV131850:JEV131949 JOR131850:JOR131949 JYN131850:JYN131949 KIJ131850:KIJ131949 KSF131850:KSF131949 LCB131850:LCB131949 LLX131850:LLX131949 LVT131850:LVT131949 MFP131850:MFP131949 MPL131850:MPL131949 MZH131850:MZH131949 NJD131850:NJD131949 NSZ131850:NSZ131949 OCV131850:OCV131949 OMR131850:OMR131949 OWN131850:OWN131949 PGJ131850:PGJ131949 PQF131850:PQF131949 QAB131850:QAB131949 QJX131850:QJX131949 QTT131850:QTT131949 RDP131850:RDP131949 RNL131850:RNL131949 RXH131850:RXH131949 SHD131850:SHD131949 SQZ131850:SQZ131949 TAV131850:TAV131949 TKR131850:TKR131949 TUN131850:TUN131949 UEJ131850:UEJ131949 UOF131850:UOF131949 UYB131850:UYB131949 VHX131850:VHX131949 VRT131850:VRT131949 WBP131850:WBP131949 WLL131850:WLL131949 WVH131850:WVH131949 C197385:C197484 IV197386:IV197485 SR197386:SR197485 ACN197386:ACN197485 AMJ197386:AMJ197485 AWF197386:AWF197485 BGB197386:BGB197485 BPX197386:BPX197485 BZT197386:BZT197485 CJP197386:CJP197485 CTL197386:CTL197485 DDH197386:DDH197485 DND197386:DND197485 DWZ197386:DWZ197485 EGV197386:EGV197485 EQR197386:EQR197485 FAN197386:FAN197485 FKJ197386:FKJ197485 FUF197386:FUF197485 GEB197386:GEB197485 GNX197386:GNX197485 GXT197386:GXT197485 HHP197386:HHP197485 HRL197386:HRL197485 IBH197386:IBH197485 ILD197386:ILD197485 IUZ197386:IUZ197485 JEV197386:JEV197485 JOR197386:JOR197485 JYN197386:JYN197485 KIJ197386:KIJ197485 KSF197386:KSF197485 LCB197386:LCB197485 LLX197386:LLX197485 LVT197386:LVT197485 MFP197386:MFP197485 MPL197386:MPL197485 MZH197386:MZH197485 NJD197386:NJD197485 NSZ197386:NSZ197485 OCV197386:OCV197485 OMR197386:OMR197485 OWN197386:OWN197485 PGJ197386:PGJ197485 PQF197386:PQF197485 QAB197386:QAB197485 QJX197386:QJX197485 QTT197386:QTT197485 RDP197386:RDP197485 RNL197386:RNL197485 RXH197386:RXH197485 SHD197386:SHD197485 SQZ197386:SQZ197485 TAV197386:TAV197485 TKR197386:TKR197485 TUN197386:TUN197485 UEJ197386:UEJ197485 UOF197386:UOF197485 UYB197386:UYB197485 VHX197386:VHX197485 VRT197386:VRT197485 WBP197386:WBP197485 WLL197386:WLL197485 WVH197386:WVH197485 C262921:C263020 IV262922:IV263021 SR262922:SR263021 ACN262922:ACN263021 AMJ262922:AMJ263021 AWF262922:AWF263021 BGB262922:BGB263021 BPX262922:BPX263021 BZT262922:BZT263021 CJP262922:CJP263021 CTL262922:CTL263021 DDH262922:DDH263021 DND262922:DND263021 DWZ262922:DWZ263021 EGV262922:EGV263021 EQR262922:EQR263021 FAN262922:FAN263021 FKJ262922:FKJ263021 FUF262922:FUF263021 GEB262922:GEB263021 GNX262922:GNX263021 GXT262922:GXT263021 HHP262922:HHP263021 HRL262922:HRL263021 IBH262922:IBH263021 ILD262922:ILD263021 IUZ262922:IUZ263021 JEV262922:JEV263021 JOR262922:JOR263021 JYN262922:JYN263021 KIJ262922:KIJ263021 KSF262922:KSF263021 LCB262922:LCB263021 LLX262922:LLX263021 LVT262922:LVT263021 MFP262922:MFP263021 MPL262922:MPL263021 MZH262922:MZH263021 NJD262922:NJD263021 NSZ262922:NSZ263021 OCV262922:OCV263021 OMR262922:OMR263021 OWN262922:OWN263021 PGJ262922:PGJ263021 PQF262922:PQF263021 QAB262922:QAB263021 QJX262922:QJX263021 QTT262922:QTT263021 RDP262922:RDP263021 RNL262922:RNL263021 RXH262922:RXH263021 SHD262922:SHD263021 SQZ262922:SQZ263021 TAV262922:TAV263021 TKR262922:TKR263021 TUN262922:TUN263021 UEJ262922:UEJ263021 UOF262922:UOF263021 UYB262922:UYB263021 VHX262922:VHX263021 VRT262922:VRT263021 WBP262922:WBP263021 WLL262922:WLL263021 WVH262922:WVH263021 C328457:C328556 IV328458:IV328557 SR328458:SR328557 ACN328458:ACN328557 AMJ328458:AMJ328557 AWF328458:AWF328557 BGB328458:BGB328557 BPX328458:BPX328557 BZT328458:BZT328557 CJP328458:CJP328557 CTL328458:CTL328557 DDH328458:DDH328557 DND328458:DND328557 DWZ328458:DWZ328557 EGV328458:EGV328557 EQR328458:EQR328557 FAN328458:FAN328557 FKJ328458:FKJ328557 FUF328458:FUF328557 GEB328458:GEB328557 GNX328458:GNX328557 GXT328458:GXT328557 HHP328458:HHP328557 HRL328458:HRL328557 IBH328458:IBH328557 ILD328458:ILD328557 IUZ328458:IUZ328557 JEV328458:JEV328557 JOR328458:JOR328557 JYN328458:JYN328557 KIJ328458:KIJ328557 KSF328458:KSF328557 LCB328458:LCB328557 LLX328458:LLX328557 LVT328458:LVT328557 MFP328458:MFP328557 MPL328458:MPL328557 MZH328458:MZH328557 NJD328458:NJD328557 NSZ328458:NSZ328557 OCV328458:OCV328557 OMR328458:OMR328557 OWN328458:OWN328557 PGJ328458:PGJ328557 PQF328458:PQF328557 QAB328458:QAB328557 QJX328458:QJX328557 QTT328458:QTT328557 RDP328458:RDP328557 RNL328458:RNL328557 RXH328458:RXH328557 SHD328458:SHD328557 SQZ328458:SQZ328557 TAV328458:TAV328557 TKR328458:TKR328557 TUN328458:TUN328557 UEJ328458:UEJ328557 UOF328458:UOF328557 UYB328458:UYB328557 VHX328458:VHX328557 VRT328458:VRT328557 WBP328458:WBP328557 WLL328458:WLL328557 WVH328458:WVH328557 C393993:C394092 IV393994:IV394093 SR393994:SR394093 ACN393994:ACN394093 AMJ393994:AMJ394093 AWF393994:AWF394093 BGB393994:BGB394093 BPX393994:BPX394093 BZT393994:BZT394093 CJP393994:CJP394093 CTL393994:CTL394093 DDH393994:DDH394093 DND393994:DND394093 DWZ393994:DWZ394093 EGV393994:EGV394093 EQR393994:EQR394093 FAN393994:FAN394093 FKJ393994:FKJ394093 FUF393994:FUF394093 GEB393994:GEB394093 GNX393994:GNX394093 GXT393994:GXT394093 HHP393994:HHP394093 HRL393994:HRL394093 IBH393994:IBH394093 ILD393994:ILD394093 IUZ393994:IUZ394093 JEV393994:JEV394093 JOR393994:JOR394093 JYN393994:JYN394093 KIJ393994:KIJ394093 KSF393994:KSF394093 LCB393994:LCB394093 LLX393994:LLX394093 LVT393994:LVT394093 MFP393994:MFP394093 MPL393994:MPL394093 MZH393994:MZH394093 NJD393994:NJD394093 NSZ393994:NSZ394093 OCV393994:OCV394093 OMR393994:OMR394093 OWN393994:OWN394093 PGJ393994:PGJ394093 PQF393994:PQF394093 QAB393994:QAB394093 QJX393994:QJX394093 QTT393994:QTT394093 RDP393994:RDP394093 RNL393994:RNL394093 RXH393994:RXH394093 SHD393994:SHD394093 SQZ393994:SQZ394093 TAV393994:TAV394093 TKR393994:TKR394093 TUN393994:TUN394093 UEJ393994:UEJ394093 UOF393994:UOF394093 UYB393994:UYB394093 VHX393994:VHX394093 VRT393994:VRT394093 WBP393994:WBP394093 WLL393994:WLL394093 WVH393994:WVH394093 C459529:C459628 IV459530:IV459629 SR459530:SR459629 ACN459530:ACN459629 AMJ459530:AMJ459629 AWF459530:AWF459629 BGB459530:BGB459629 BPX459530:BPX459629 BZT459530:BZT459629 CJP459530:CJP459629 CTL459530:CTL459629 DDH459530:DDH459629 DND459530:DND459629 DWZ459530:DWZ459629 EGV459530:EGV459629 EQR459530:EQR459629 FAN459530:FAN459629 FKJ459530:FKJ459629 FUF459530:FUF459629 GEB459530:GEB459629 GNX459530:GNX459629 GXT459530:GXT459629 HHP459530:HHP459629 HRL459530:HRL459629 IBH459530:IBH459629 ILD459530:ILD459629 IUZ459530:IUZ459629 JEV459530:JEV459629 JOR459530:JOR459629 JYN459530:JYN459629 KIJ459530:KIJ459629 KSF459530:KSF459629 LCB459530:LCB459629 LLX459530:LLX459629 LVT459530:LVT459629 MFP459530:MFP459629 MPL459530:MPL459629 MZH459530:MZH459629 NJD459530:NJD459629 NSZ459530:NSZ459629 OCV459530:OCV459629 OMR459530:OMR459629 OWN459530:OWN459629 PGJ459530:PGJ459629 PQF459530:PQF459629 QAB459530:QAB459629 QJX459530:QJX459629 QTT459530:QTT459629 RDP459530:RDP459629 RNL459530:RNL459629 RXH459530:RXH459629 SHD459530:SHD459629 SQZ459530:SQZ459629 TAV459530:TAV459629 TKR459530:TKR459629 TUN459530:TUN459629 UEJ459530:UEJ459629 UOF459530:UOF459629 UYB459530:UYB459629 VHX459530:VHX459629 VRT459530:VRT459629 WBP459530:WBP459629 WLL459530:WLL459629 WVH459530:WVH459629 C525065:C525164 IV525066:IV525165 SR525066:SR525165 ACN525066:ACN525165 AMJ525066:AMJ525165 AWF525066:AWF525165 BGB525066:BGB525165 BPX525066:BPX525165 BZT525066:BZT525165 CJP525066:CJP525165 CTL525066:CTL525165 DDH525066:DDH525165 DND525066:DND525165 DWZ525066:DWZ525165 EGV525066:EGV525165 EQR525066:EQR525165 FAN525066:FAN525165 FKJ525066:FKJ525165 FUF525066:FUF525165 GEB525066:GEB525165 GNX525066:GNX525165 GXT525066:GXT525165 HHP525066:HHP525165 HRL525066:HRL525165 IBH525066:IBH525165 ILD525066:ILD525165 IUZ525066:IUZ525165 JEV525066:JEV525165 JOR525066:JOR525165 JYN525066:JYN525165 KIJ525066:KIJ525165 KSF525066:KSF525165 LCB525066:LCB525165 LLX525066:LLX525165 LVT525066:LVT525165 MFP525066:MFP525165 MPL525066:MPL525165 MZH525066:MZH525165 NJD525066:NJD525165 NSZ525066:NSZ525165 OCV525066:OCV525165 OMR525066:OMR525165 OWN525066:OWN525165 PGJ525066:PGJ525165 PQF525066:PQF525165 QAB525066:QAB525165 QJX525066:QJX525165 QTT525066:QTT525165 RDP525066:RDP525165 RNL525066:RNL525165 RXH525066:RXH525165 SHD525066:SHD525165 SQZ525066:SQZ525165 TAV525066:TAV525165 TKR525066:TKR525165 TUN525066:TUN525165 UEJ525066:UEJ525165 UOF525066:UOF525165 UYB525066:UYB525165 VHX525066:VHX525165 VRT525066:VRT525165 WBP525066:WBP525165 WLL525066:WLL525165 WVH525066:WVH525165 C590601:C590700 IV590602:IV590701 SR590602:SR590701 ACN590602:ACN590701 AMJ590602:AMJ590701 AWF590602:AWF590701 BGB590602:BGB590701 BPX590602:BPX590701 BZT590602:BZT590701 CJP590602:CJP590701 CTL590602:CTL590701 DDH590602:DDH590701 DND590602:DND590701 DWZ590602:DWZ590701 EGV590602:EGV590701 EQR590602:EQR590701 FAN590602:FAN590701 FKJ590602:FKJ590701 FUF590602:FUF590701 GEB590602:GEB590701 GNX590602:GNX590701 GXT590602:GXT590701 HHP590602:HHP590701 HRL590602:HRL590701 IBH590602:IBH590701 ILD590602:ILD590701 IUZ590602:IUZ590701 JEV590602:JEV590701 JOR590602:JOR590701 JYN590602:JYN590701 KIJ590602:KIJ590701 KSF590602:KSF590701 LCB590602:LCB590701 LLX590602:LLX590701 LVT590602:LVT590701 MFP590602:MFP590701 MPL590602:MPL590701 MZH590602:MZH590701 NJD590602:NJD590701 NSZ590602:NSZ590701 OCV590602:OCV590701 OMR590602:OMR590701 OWN590602:OWN590701 PGJ590602:PGJ590701 PQF590602:PQF590701 QAB590602:QAB590701 QJX590602:QJX590701 QTT590602:QTT590701 RDP590602:RDP590701 RNL590602:RNL590701 RXH590602:RXH590701 SHD590602:SHD590701 SQZ590602:SQZ590701 TAV590602:TAV590701 TKR590602:TKR590701 TUN590602:TUN590701 UEJ590602:UEJ590701 UOF590602:UOF590701 UYB590602:UYB590701 VHX590602:VHX590701 VRT590602:VRT590701 WBP590602:WBP590701 WLL590602:WLL590701 WVH590602:WVH590701 C656137:C656236 IV656138:IV656237 SR656138:SR656237 ACN656138:ACN656237 AMJ656138:AMJ656237 AWF656138:AWF656237 BGB656138:BGB656237 BPX656138:BPX656237 BZT656138:BZT656237 CJP656138:CJP656237 CTL656138:CTL656237 DDH656138:DDH656237 DND656138:DND656237 DWZ656138:DWZ656237 EGV656138:EGV656237 EQR656138:EQR656237 FAN656138:FAN656237 FKJ656138:FKJ656237 FUF656138:FUF656237 GEB656138:GEB656237 GNX656138:GNX656237 GXT656138:GXT656237 HHP656138:HHP656237 HRL656138:HRL656237 IBH656138:IBH656237 ILD656138:ILD656237 IUZ656138:IUZ656237 JEV656138:JEV656237 JOR656138:JOR656237 JYN656138:JYN656237 KIJ656138:KIJ656237 KSF656138:KSF656237 LCB656138:LCB656237 LLX656138:LLX656237 LVT656138:LVT656237 MFP656138:MFP656237 MPL656138:MPL656237 MZH656138:MZH656237 NJD656138:NJD656237 NSZ656138:NSZ656237 OCV656138:OCV656237 OMR656138:OMR656237 OWN656138:OWN656237 PGJ656138:PGJ656237 PQF656138:PQF656237 QAB656138:QAB656237 QJX656138:QJX656237 QTT656138:QTT656237 RDP656138:RDP656237 RNL656138:RNL656237 RXH656138:RXH656237 SHD656138:SHD656237 SQZ656138:SQZ656237 TAV656138:TAV656237 TKR656138:TKR656237 TUN656138:TUN656237 UEJ656138:UEJ656237 UOF656138:UOF656237 UYB656138:UYB656237 VHX656138:VHX656237 VRT656138:VRT656237 WBP656138:WBP656237 WLL656138:WLL656237 WVH656138:WVH656237 C721673:C721772 IV721674:IV721773 SR721674:SR721773 ACN721674:ACN721773 AMJ721674:AMJ721773 AWF721674:AWF721773 BGB721674:BGB721773 BPX721674:BPX721773 BZT721674:BZT721773 CJP721674:CJP721773 CTL721674:CTL721773 DDH721674:DDH721773 DND721674:DND721773 DWZ721674:DWZ721773 EGV721674:EGV721773 EQR721674:EQR721773 FAN721674:FAN721773 FKJ721674:FKJ721773 FUF721674:FUF721773 GEB721674:GEB721773 GNX721674:GNX721773 GXT721674:GXT721773 HHP721674:HHP721773 HRL721674:HRL721773 IBH721674:IBH721773 ILD721674:ILD721773 IUZ721674:IUZ721773 JEV721674:JEV721773 JOR721674:JOR721773 JYN721674:JYN721773 KIJ721674:KIJ721773 KSF721674:KSF721773 LCB721674:LCB721773 LLX721674:LLX721773 LVT721674:LVT721773 MFP721674:MFP721773 MPL721674:MPL721773 MZH721674:MZH721773 NJD721674:NJD721773 NSZ721674:NSZ721773 OCV721674:OCV721773 OMR721674:OMR721773 OWN721674:OWN721773 PGJ721674:PGJ721773 PQF721674:PQF721773 QAB721674:QAB721773 QJX721674:QJX721773 QTT721674:QTT721773 RDP721674:RDP721773 RNL721674:RNL721773 RXH721674:RXH721773 SHD721674:SHD721773 SQZ721674:SQZ721773 TAV721674:TAV721773 TKR721674:TKR721773 TUN721674:TUN721773 UEJ721674:UEJ721773 UOF721674:UOF721773 UYB721674:UYB721773 VHX721674:VHX721773 VRT721674:VRT721773 WBP721674:WBP721773 WLL721674:WLL721773 WVH721674:WVH721773 C787209:C787308 IV787210:IV787309 SR787210:SR787309 ACN787210:ACN787309 AMJ787210:AMJ787309 AWF787210:AWF787309 BGB787210:BGB787309 BPX787210:BPX787309 BZT787210:BZT787309 CJP787210:CJP787309 CTL787210:CTL787309 DDH787210:DDH787309 DND787210:DND787309 DWZ787210:DWZ787309 EGV787210:EGV787309 EQR787210:EQR787309 FAN787210:FAN787309 FKJ787210:FKJ787309 FUF787210:FUF787309 GEB787210:GEB787309 GNX787210:GNX787309 GXT787210:GXT787309 HHP787210:HHP787309 HRL787210:HRL787309 IBH787210:IBH787309 ILD787210:ILD787309 IUZ787210:IUZ787309 JEV787210:JEV787309 JOR787210:JOR787309 JYN787210:JYN787309 KIJ787210:KIJ787309 KSF787210:KSF787309 LCB787210:LCB787309 LLX787210:LLX787309 LVT787210:LVT787309 MFP787210:MFP787309 MPL787210:MPL787309 MZH787210:MZH787309 NJD787210:NJD787309 NSZ787210:NSZ787309 OCV787210:OCV787309 OMR787210:OMR787309 OWN787210:OWN787309 PGJ787210:PGJ787309 PQF787210:PQF787309 QAB787210:QAB787309 QJX787210:QJX787309 QTT787210:QTT787309 RDP787210:RDP787309 RNL787210:RNL787309 RXH787210:RXH787309 SHD787210:SHD787309 SQZ787210:SQZ787309 TAV787210:TAV787309 TKR787210:TKR787309 TUN787210:TUN787309 UEJ787210:UEJ787309 UOF787210:UOF787309 UYB787210:UYB787309 VHX787210:VHX787309 VRT787210:VRT787309 WBP787210:WBP787309 WLL787210:WLL787309 WVH787210:WVH787309 C852745:C852844 IV852746:IV852845 SR852746:SR852845 ACN852746:ACN852845 AMJ852746:AMJ852845 AWF852746:AWF852845 BGB852746:BGB852845 BPX852746:BPX852845 BZT852746:BZT852845 CJP852746:CJP852845 CTL852746:CTL852845 DDH852746:DDH852845 DND852746:DND852845 DWZ852746:DWZ852845 EGV852746:EGV852845 EQR852746:EQR852845 FAN852746:FAN852845 FKJ852746:FKJ852845 FUF852746:FUF852845 GEB852746:GEB852845 GNX852746:GNX852845 GXT852746:GXT852845 HHP852746:HHP852845 HRL852746:HRL852845 IBH852746:IBH852845 ILD852746:ILD852845 IUZ852746:IUZ852845 JEV852746:JEV852845 JOR852746:JOR852845 JYN852746:JYN852845 KIJ852746:KIJ852845 KSF852746:KSF852845 LCB852746:LCB852845 LLX852746:LLX852845 LVT852746:LVT852845 MFP852746:MFP852845 MPL852746:MPL852845 MZH852746:MZH852845 NJD852746:NJD852845 NSZ852746:NSZ852845 OCV852746:OCV852845 OMR852746:OMR852845 OWN852746:OWN852845 PGJ852746:PGJ852845 PQF852746:PQF852845 QAB852746:QAB852845 QJX852746:QJX852845 QTT852746:QTT852845 RDP852746:RDP852845 RNL852746:RNL852845 RXH852746:RXH852845 SHD852746:SHD852845 SQZ852746:SQZ852845 TAV852746:TAV852845 TKR852746:TKR852845 TUN852746:TUN852845 UEJ852746:UEJ852845 UOF852746:UOF852845 UYB852746:UYB852845 VHX852746:VHX852845 VRT852746:VRT852845 WBP852746:WBP852845 WLL852746:WLL852845 WVH852746:WVH852845 C918281:C918380 IV918282:IV918381 SR918282:SR918381 ACN918282:ACN918381 AMJ918282:AMJ918381 AWF918282:AWF918381 BGB918282:BGB918381 BPX918282:BPX918381 BZT918282:BZT918381 CJP918282:CJP918381 CTL918282:CTL918381 DDH918282:DDH918381 DND918282:DND918381 DWZ918282:DWZ918381 EGV918282:EGV918381 EQR918282:EQR918381 FAN918282:FAN918381 FKJ918282:FKJ918381 FUF918282:FUF918381 GEB918282:GEB918381 GNX918282:GNX918381 GXT918282:GXT918381 HHP918282:HHP918381 HRL918282:HRL918381 IBH918282:IBH918381 ILD918282:ILD918381 IUZ918282:IUZ918381 JEV918282:JEV918381 JOR918282:JOR918381 JYN918282:JYN918381 KIJ918282:KIJ918381 KSF918282:KSF918381 LCB918282:LCB918381 LLX918282:LLX918381 LVT918282:LVT918381 MFP918282:MFP918381 MPL918282:MPL918381 MZH918282:MZH918381 NJD918282:NJD918381 NSZ918282:NSZ918381 OCV918282:OCV918381 OMR918282:OMR918381 OWN918282:OWN918381 PGJ918282:PGJ918381 PQF918282:PQF918381 QAB918282:QAB918381 QJX918282:QJX918381 QTT918282:QTT918381 RDP918282:RDP918381 RNL918282:RNL918381 RXH918282:RXH918381 SHD918282:SHD918381 SQZ918282:SQZ918381 TAV918282:TAV918381 TKR918282:TKR918381 TUN918282:TUN918381 UEJ918282:UEJ918381 UOF918282:UOF918381 UYB918282:UYB918381 VHX918282:VHX918381 VRT918282:VRT918381 WBP918282:WBP918381 WLL918282:WLL918381 WVH918282:WVH918381 C983817:C983916 IV983818:IV983917 SR983818:SR983917 ACN983818:ACN983917 AMJ983818:AMJ983917 AWF983818:AWF983917 BGB983818:BGB983917 BPX983818:BPX983917 BZT983818:BZT983917 CJP983818:CJP983917 CTL983818:CTL983917 DDH983818:DDH983917 DND983818:DND983917 DWZ983818:DWZ983917 EGV983818:EGV983917 EQR983818:EQR983917 FAN983818:FAN983917 FKJ983818:FKJ983917 FUF983818:FUF983917 GEB983818:GEB983917 GNX983818:GNX983917 GXT983818:GXT983917 HHP983818:HHP983917 HRL983818:HRL983917 IBH983818:IBH983917 ILD983818:ILD983917 IUZ983818:IUZ983917 JEV983818:JEV983917 JOR983818:JOR983917 JYN983818:JYN983917 KIJ983818:KIJ983917 KSF983818:KSF983917 LCB983818:LCB983917 LLX983818:LLX983917 LVT983818:LVT983917 MFP983818:MFP983917 MPL983818:MPL983917 MZH983818:MZH983917 NJD983818:NJD983917 NSZ983818:NSZ983917 OCV983818:OCV983917 OMR983818:OMR983917 OWN983818:OWN983917 PGJ983818:PGJ983917 PQF983818:PQF983917 QAB983818:QAB983917 QJX983818:QJX983917 QTT983818:QTT983917 RDP983818:RDP983917 RNL983818:RNL983917 RXH983818:RXH983917 SHD983818:SHD983917 SQZ983818:SQZ983917 TAV983818:TAV983917 TKR983818:TKR983917 TUN983818:TUN983917 UEJ983818:UEJ983917 UOF983818:UOF983917 UYB983818:UYB983917 VHX983818:VHX983917 VRT983818:VRT983917 WBP983818:WBP983917 WLL983818:WLL983917 WVH983818:WVH983917 TKR983767:TKR983816 IV447:IV471 SR447:SR471 ACN447:ACN471 AMJ447:AMJ471 AWF447:AWF471 BGB447:BGB471 BPX447:BPX471 BZT447:BZT471 CJP447:CJP471 CTL447:CTL471 DDH447:DDH471 DND447:DND471 DWZ447:DWZ471 EGV447:EGV471 EQR447:EQR471 FAN447:FAN471 FKJ447:FKJ471 FUF447:FUF471 GEB447:GEB471 GNX447:GNX471 GXT447:GXT471 HHP447:HHP471 HRL447:HRL471 IBH447:IBH471 ILD447:ILD471 IUZ447:IUZ471 JEV447:JEV471 JOR447:JOR471 JYN447:JYN471 KIJ447:KIJ471 KSF447:KSF471 LCB447:LCB471 LLX447:LLX471 LVT447:LVT471 MFP447:MFP471 MPL447:MPL471 MZH447:MZH471 NJD447:NJD471 NSZ447:NSZ471 OCV447:OCV471 OMR447:OMR471 OWN447:OWN471 PGJ447:PGJ471 PQF447:PQF471 QAB447:QAB471 QJX447:QJX471 QTT447:QTT471 RDP447:RDP471 RNL447:RNL471 RXH447:RXH471 SHD447:SHD471 SQZ447:SQZ471 TAV447:TAV471 TKR447:TKR471 TUN447:TUN471 UEJ447:UEJ471 UOF447:UOF471 UYB447:UYB471 VHX447:VHX471 VRT447:VRT471 WBP447:WBP471 WLL447:WLL471 WVH447:WVH471 C65982:C66006 IV65983:IV66007 SR65983:SR66007 ACN65983:ACN66007 AMJ65983:AMJ66007 AWF65983:AWF66007 BGB65983:BGB66007 BPX65983:BPX66007 BZT65983:BZT66007 CJP65983:CJP66007 CTL65983:CTL66007 DDH65983:DDH66007 DND65983:DND66007 DWZ65983:DWZ66007 EGV65983:EGV66007 EQR65983:EQR66007 FAN65983:FAN66007 FKJ65983:FKJ66007 FUF65983:FUF66007 GEB65983:GEB66007 GNX65983:GNX66007 GXT65983:GXT66007 HHP65983:HHP66007 HRL65983:HRL66007 IBH65983:IBH66007 ILD65983:ILD66007 IUZ65983:IUZ66007 JEV65983:JEV66007 JOR65983:JOR66007 JYN65983:JYN66007 KIJ65983:KIJ66007 KSF65983:KSF66007 LCB65983:LCB66007 LLX65983:LLX66007 LVT65983:LVT66007 MFP65983:MFP66007 MPL65983:MPL66007 MZH65983:MZH66007 NJD65983:NJD66007 NSZ65983:NSZ66007 OCV65983:OCV66007 OMR65983:OMR66007 OWN65983:OWN66007 PGJ65983:PGJ66007 PQF65983:PQF66007 QAB65983:QAB66007 QJX65983:QJX66007 QTT65983:QTT66007 RDP65983:RDP66007 RNL65983:RNL66007 RXH65983:RXH66007 SHD65983:SHD66007 SQZ65983:SQZ66007 TAV65983:TAV66007 TKR65983:TKR66007 TUN65983:TUN66007 UEJ65983:UEJ66007 UOF65983:UOF66007 UYB65983:UYB66007 VHX65983:VHX66007 VRT65983:VRT66007 WBP65983:WBP66007 WLL65983:WLL66007 WVH65983:WVH66007 C131518:C131542 IV131519:IV131543 SR131519:SR131543 ACN131519:ACN131543 AMJ131519:AMJ131543 AWF131519:AWF131543 BGB131519:BGB131543 BPX131519:BPX131543 BZT131519:BZT131543 CJP131519:CJP131543 CTL131519:CTL131543 DDH131519:DDH131543 DND131519:DND131543 DWZ131519:DWZ131543 EGV131519:EGV131543 EQR131519:EQR131543 FAN131519:FAN131543 FKJ131519:FKJ131543 FUF131519:FUF131543 GEB131519:GEB131543 GNX131519:GNX131543 GXT131519:GXT131543 HHP131519:HHP131543 HRL131519:HRL131543 IBH131519:IBH131543 ILD131519:ILD131543 IUZ131519:IUZ131543 JEV131519:JEV131543 JOR131519:JOR131543 JYN131519:JYN131543 KIJ131519:KIJ131543 KSF131519:KSF131543 LCB131519:LCB131543 LLX131519:LLX131543 LVT131519:LVT131543 MFP131519:MFP131543 MPL131519:MPL131543 MZH131519:MZH131543 NJD131519:NJD131543 NSZ131519:NSZ131543 OCV131519:OCV131543 OMR131519:OMR131543 OWN131519:OWN131543 PGJ131519:PGJ131543 PQF131519:PQF131543 QAB131519:QAB131543 QJX131519:QJX131543 QTT131519:QTT131543 RDP131519:RDP131543 RNL131519:RNL131543 RXH131519:RXH131543 SHD131519:SHD131543 SQZ131519:SQZ131543 TAV131519:TAV131543 TKR131519:TKR131543 TUN131519:TUN131543 UEJ131519:UEJ131543 UOF131519:UOF131543 UYB131519:UYB131543 VHX131519:VHX131543 VRT131519:VRT131543 WBP131519:WBP131543 WLL131519:WLL131543 WVH131519:WVH131543 C197054:C197078 IV197055:IV197079 SR197055:SR197079 ACN197055:ACN197079 AMJ197055:AMJ197079 AWF197055:AWF197079 BGB197055:BGB197079 BPX197055:BPX197079 BZT197055:BZT197079 CJP197055:CJP197079 CTL197055:CTL197079 DDH197055:DDH197079 DND197055:DND197079 DWZ197055:DWZ197079 EGV197055:EGV197079 EQR197055:EQR197079 FAN197055:FAN197079 FKJ197055:FKJ197079 FUF197055:FUF197079 GEB197055:GEB197079 GNX197055:GNX197079 GXT197055:GXT197079 HHP197055:HHP197079 HRL197055:HRL197079 IBH197055:IBH197079 ILD197055:ILD197079 IUZ197055:IUZ197079 JEV197055:JEV197079 JOR197055:JOR197079 JYN197055:JYN197079 KIJ197055:KIJ197079 KSF197055:KSF197079 LCB197055:LCB197079 LLX197055:LLX197079 LVT197055:LVT197079 MFP197055:MFP197079 MPL197055:MPL197079 MZH197055:MZH197079 NJD197055:NJD197079 NSZ197055:NSZ197079 OCV197055:OCV197079 OMR197055:OMR197079 OWN197055:OWN197079 PGJ197055:PGJ197079 PQF197055:PQF197079 QAB197055:QAB197079 QJX197055:QJX197079 QTT197055:QTT197079 RDP197055:RDP197079 RNL197055:RNL197079 RXH197055:RXH197079 SHD197055:SHD197079 SQZ197055:SQZ197079 TAV197055:TAV197079 TKR197055:TKR197079 TUN197055:TUN197079 UEJ197055:UEJ197079 UOF197055:UOF197079 UYB197055:UYB197079 VHX197055:VHX197079 VRT197055:VRT197079 WBP197055:WBP197079 WLL197055:WLL197079 WVH197055:WVH197079 C262590:C262614 IV262591:IV262615 SR262591:SR262615 ACN262591:ACN262615 AMJ262591:AMJ262615 AWF262591:AWF262615 BGB262591:BGB262615 BPX262591:BPX262615 BZT262591:BZT262615 CJP262591:CJP262615 CTL262591:CTL262615 DDH262591:DDH262615 DND262591:DND262615 DWZ262591:DWZ262615 EGV262591:EGV262615 EQR262591:EQR262615 FAN262591:FAN262615 FKJ262591:FKJ262615 FUF262591:FUF262615 GEB262591:GEB262615 GNX262591:GNX262615 GXT262591:GXT262615 HHP262591:HHP262615 HRL262591:HRL262615 IBH262591:IBH262615 ILD262591:ILD262615 IUZ262591:IUZ262615 JEV262591:JEV262615 JOR262591:JOR262615 JYN262591:JYN262615 KIJ262591:KIJ262615 KSF262591:KSF262615 LCB262591:LCB262615 LLX262591:LLX262615 LVT262591:LVT262615 MFP262591:MFP262615 MPL262591:MPL262615 MZH262591:MZH262615 NJD262591:NJD262615 NSZ262591:NSZ262615 OCV262591:OCV262615 OMR262591:OMR262615 OWN262591:OWN262615 PGJ262591:PGJ262615 PQF262591:PQF262615 QAB262591:QAB262615 QJX262591:QJX262615 QTT262591:QTT262615 RDP262591:RDP262615 RNL262591:RNL262615 RXH262591:RXH262615 SHD262591:SHD262615 SQZ262591:SQZ262615 TAV262591:TAV262615 TKR262591:TKR262615 TUN262591:TUN262615 UEJ262591:UEJ262615 UOF262591:UOF262615 UYB262591:UYB262615 VHX262591:VHX262615 VRT262591:VRT262615 WBP262591:WBP262615 WLL262591:WLL262615 WVH262591:WVH262615 C328126:C328150 IV328127:IV328151 SR328127:SR328151 ACN328127:ACN328151 AMJ328127:AMJ328151 AWF328127:AWF328151 BGB328127:BGB328151 BPX328127:BPX328151 BZT328127:BZT328151 CJP328127:CJP328151 CTL328127:CTL328151 DDH328127:DDH328151 DND328127:DND328151 DWZ328127:DWZ328151 EGV328127:EGV328151 EQR328127:EQR328151 FAN328127:FAN328151 FKJ328127:FKJ328151 FUF328127:FUF328151 GEB328127:GEB328151 GNX328127:GNX328151 GXT328127:GXT328151 HHP328127:HHP328151 HRL328127:HRL328151 IBH328127:IBH328151 ILD328127:ILD328151 IUZ328127:IUZ328151 JEV328127:JEV328151 JOR328127:JOR328151 JYN328127:JYN328151 KIJ328127:KIJ328151 KSF328127:KSF328151 LCB328127:LCB328151 LLX328127:LLX328151 LVT328127:LVT328151 MFP328127:MFP328151 MPL328127:MPL328151 MZH328127:MZH328151 NJD328127:NJD328151 NSZ328127:NSZ328151 OCV328127:OCV328151 OMR328127:OMR328151 OWN328127:OWN328151 PGJ328127:PGJ328151 PQF328127:PQF328151 QAB328127:QAB328151 QJX328127:QJX328151 QTT328127:QTT328151 RDP328127:RDP328151 RNL328127:RNL328151 RXH328127:RXH328151 SHD328127:SHD328151 SQZ328127:SQZ328151 TAV328127:TAV328151 TKR328127:TKR328151 TUN328127:TUN328151 UEJ328127:UEJ328151 UOF328127:UOF328151 UYB328127:UYB328151 VHX328127:VHX328151 VRT328127:VRT328151 WBP328127:WBP328151 WLL328127:WLL328151 WVH328127:WVH328151 C393662:C393686 IV393663:IV393687 SR393663:SR393687 ACN393663:ACN393687 AMJ393663:AMJ393687 AWF393663:AWF393687 BGB393663:BGB393687 BPX393663:BPX393687 BZT393663:BZT393687 CJP393663:CJP393687 CTL393663:CTL393687 DDH393663:DDH393687 DND393663:DND393687 DWZ393663:DWZ393687 EGV393663:EGV393687 EQR393663:EQR393687 FAN393663:FAN393687 FKJ393663:FKJ393687 FUF393663:FUF393687 GEB393663:GEB393687 GNX393663:GNX393687 GXT393663:GXT393687 HHP393663:HHP393687 HRL393663:HRL393687 IBH393663:IBH393687 ILD393663:ILD393687 IUZ393663:IUZ393687 JEV393663:JEV393687 JOR393663:JOR393687 JYN393663:JYN393687 KIJ393663:KIJ393687 KSF393663:KSF393687 LCB393663:LCB393687 LLX393663:LLX393687 LVT393663:LVT393687 MFP393663:MFP393687 MPL393663:MPL393687 MZH393663:MZH393687 NJD393663:NJD393687 NSZ393663:NSZ393687 OCV393663:OCV393687 OMR393663:OMR393687 OWN393663:OWN393687 PGJ393663:PGJ393687 PQF393663:PQF393687 QAB393663:QAB393687 QJX393663:QJX393687 QTT393663:QTT393687 RDP393663:RDP393687 RNL393663:RNL393687 RXH393663:RXH393687 SHD393663:SHD393687 SQZ393663:SQZ393687 TAV393663:TAV393687 TKR393663:TKR393687 TUN393663:TUN393687 UEJ393663:UEJ393687 UOF393663:UOF393687 UYB393663:UYB393687 VHX393663:VHX393687 VRT393663:VRT393687 WBP393663:WBP393687 WLL393663:WLL393687 WVH393663:WVH393687 C459198:C459222 IV459199:IV459223 SR459199:SR459223 ACN459199:ACN459223 AMJ459199:AMJ459223 AWF459199:AWF459223 BGB459199:BGB459223 BPX459199:BPX459223 BZT459199:BZT459223 CJP459199:CJP459223 CTL459199:CTL459223 DDH459199:DDH459223 DND459199:DND459223 DWZ459199:DWZ459223 EGV459199:EGV459223 EQR459199:EQR459223 FAN459199:FAN459223 FKJ459199:FKJ459223 FUF459199:FUF459223 GEB459199:GEB459223 GNX459199:GNX459223 GXT459199:GXT459223 HHP459199:HHP459223 HRL459199:HRL459223 IBH459199:IBH459223 ILD459199:ILD459223 IUZ459199:IUZ459223 JEV459199:JEV459223 JOR459199:JOR459223 JYN459199:JYN459223 KIJ459199:KIJ459223 KSF459199:KSF459223 LCB459199:LCB459223 LLX459199:LLX459223 LVT459199:LVT459223 MFP459199:MFP459223 MPL459199:MPL459223 MZH459199:MZH459223 NJD459199:NJD459223 NSZ459199:NSZ459223 OCV459199:OCV459223 OMR459199:OMR459223 OWN459199:OWN459223 PGJ459199:PGJ459223 PQF459199:PQF459223 QAB459199:QAB459223 QJX459199:QJX459223 QTT459199:QTT459223 RDP459199:RDP459223 RNL459199:RNL459223 RXH459199:RXH459223 SHD459199:SHD459223 SQZ459199:SQZ459223 TAV459199:TAV459223 TKR459199:TKR459223 TUN459199:TUN459223 UEJ459199:UEJ459223 UOF459199:UOF459223 UYB459199:UYB459223 VHX459199:VHX459223 VRT459199:VRT459223 WBP459199:WBP459223 WLL459199:WLL459223 WVH459199:WVH459223 C524734:C524758 IV524735:IV524759 SR524735:SR524759 ACN524735:ACN524759 AMJ524735:AMJ524759 AWF524735:AWF524759 BGB524735:BGB524759 BPX524735:BPX524759 BZT524735:BZT524759 CJP524735:CJP524759 CTL524735:CTL524759 DDH524735:DDH524759 DND524735:DND524759 DWZ524735:DWZ524759 EGV524735:EGV524759 EQR524735:EQR524759 FAN524735:FAN524759 FKJ524735:FKJ524759 FUF524735:FUF524759 GEB524735:GEB524759 GNX524735:GNX524759 GXT524735:GXT524759 HHP524735:HHP524759 HRL524735:HRL524759 IBH524735:IBH524759 ILD524735:ILD524759 IUZ524735:IUZ524759 JEV524735:JEV524759 JOR524735:JOR524759 JYN524735:JYN524759 KIJ524735:KIJ524759 KSF524735:KSF524759 LCB524735:LCB524759 LLX524735:LLX524759 LVT524735:LVT524759 MFP524735:MFP524759 MPL524735:MPL524759 MZH524735:MZH524759 NJD524735:NJD524759 NSZ524735:NSZ524759 OCV524735:OCV524759 OMR524735:OMR524759 OWN524735:OWN524759 PGJ524735:PGJ524759 PQF524735:PQF524759 QAB524735:QAB524759 QJX524735:QJX524759 QTT524735:QTT524759 RDP524735:RDP524759 RNL524735:RNL524759 RXH524735:RXH524759 SHD524735:SHD524759 SQZ524735:SQZ524759 TAV524735:TAV524759 TKR524735:TKR524759 TUN524735:TUN524759 UEJ524735:UEJ524759 UOF524735:UOF524759 UYB524735:UYB524759 VHX524735:VHX524759 VRT524735:VRT524759 WBP524735:WBP524759 WLL524735:WLL524759 WVH524735:WVH524759 C590270:C590294 IV590271:IV590295 SR590271:SR590295 ACN590271:ACN590295 AMJ590271:AMJ590295 AWF590271:AWF590295 BGB590271:BGB590295 BPX590271:BPX590295 BZT590271:BZT590295 CJP590271:CJP590295 CTL590271:CTL590295 DDH590271:DDH590295 DND590271:DND590295 DWZ590271:DWZ590295 EGV590271:EGV590295 EQR590271:EQR590295 FAN590271:FAN590295 FKJ590271:FKJ590295 FUF590271:FUF590295 GEB590271:GEB590295 GNX590271:GNX590295 GXT590271:GXT590295 HHP590271:HHP590295 HRL590271:HRL590295 IBH590271:IBH590295 ILD590271:ILD590295 IUZ590271:IUZ590295 JEV590271:JEV590295 JOR590271:JOR590295 JYN590271:JYN590295 KIJ590271:KIJ590295 KSF590271:KSF590295 LCB590271:LCB590295 LLX590271:LLX590295 LVT590271:LVT590295 MFP590271:MFP590295 MPL590271:MPL590295 MZH590271:MZH590295 NJD590271:NJD590295 NSZ590271:NSZ590295 OCV590271:OCV590295 OMR590271:OMR590295 OWN590271:OWN590295 PGJ590271:PGJ590295 PQF590271:PQF590295 QAB590271:QAB590295 QJX590271:QJX590295 QTT590271:QTT590295 RDP590271:RDP590295 RNL590271:RNL590295 RXH590271:RXH590295 SHD590271:SHD590295 SQZ590271:SQZ590295 TAV590271:TAV590295 TKR590271:TKR590295 TUN590271:TUN590295 UEJ590271:UEJ590295 UOF590271:UOF590295 UYB590271:UYB590295 VHX590271:VHX590295 VRT590271:VRT590295 WBP590271:WBP590295 WLL590271:WLL590295 WVH590271:WVH590295 C655806:C655830 IV655807:IV655831 SR655807:SR655831 ACN655807:ACN655831 AMJ655807:AMJ655831 AWF655807:AWF655831 BGB655807:BGB655831 BPX655807:BPX655831 BZT655807:BZT655831 CJP655807:CJP655831 CTL655807:CTL655831 DDH655807:DDH655831 DND655807:DND655831 DWZ655807:DWZ655831 EGV655807:EGV655831 EQR655807:EQR655831 FAN655807:FAN655831 FKJ655807:FKJ655831 FUF655807:FUF655831 GEB655807:GEB655831 GNX655807:GNX655831 GXT655807:GXT655831 HHP655807:HHP655831 HRL655807:HRL655831 IBH655807:IBH655831 ILD655807:ILD655831 IUZ655807:IUZ655831 JEV655807:JEV655831 JOR655807:JOR655831 JYN655807:JYN655831 KIJ655807:KIJ655831 KSF655807:KSF655831 LCB655807:LCB655831 LLX655807:LLX655831 LVT655807:LVT655831 MFP655807:MFP655831 MPL655807:MPL655831 MZH655807:MZH655831 NJD655807:NJD655831 NSZ655807:NSZ655831 OCV655807:OCV655831 OMR655807:OMR655831 OWN655807:OWN655831 PGJ655807:PGJ655831 PQF655807:PQF655831 QAB655807:QAB655831 QJX655807:QJX655831 QTT655807:QTT655831 RDP655807:RDP655831 RNL655807:RNL655831 RXH655807:RXH655831 SHD655807:SHD655831 SQZ655807:SQZ655831 TAV655807:TAV655831 TKR655807:TKR655831 TUN655807:TUN655831 UEJ655807:UEJ655831 UOF655807:UOF655831 UYB655807:UYB655831 VHX655807:VHX655831 VRT655807:VRT655831 WBP655807:WBP655831 WLL655807:WLL655831 WVH655807:WVH655831 C721342:C721366 IV721343:IV721367 SR721343:SR721367 ACN721343:ACN721367 AMJ721343:AMJ721367 AWF721343:AWF721367 BGB721343:BGB721367 BPX721343:BPX721367 BZT721343:BZT721367 CJP721343:CJP721367 CTL721343:CTL721367 DDH721343:DDH721367 DND721343:DND721367 DWZ721343:DWZ721367 EGV721343:EGV721367 EQR721343:EQR721367 FAN721343:FAN721367 FKJ721343:FKJ721367 FUF721343:FUF721367 GEB721343:GEB721367 GNX721343:GNX721367 GXT721343:GXT721367 HHP721343:HHP721367 HRL721343:HRL721367 IBH721343:IBH721367 ILD721343:ILD721367 IUZ721343:IUZ721367 JEV721343:JEV721367 JOR721343:JOR721367 JYN721343:JYN721367 KIJ721343:KIJ721367 KSF721343:KSF721367 LCB721343:LCB721367 LLX721343:LLX721367 LVT721343:LVT721367 MFP721343:MFP721367 MPL721343:MPL721367 MZH721343:MZH721367 NJD721343:NJD721367 NSZ721343:NSZ721367 OCV721343:OCV721367 OMR721343:OMR721367 OWN721343:OWN721367 PGJ721343:PGJ721367 PQF721343:PQF721367 QAB721343:QAB721367 QJX721343:QJX721367 QTT721343:QTT721367 RDP721343:RDP721367 RNL721343:RNL721367 RXH721343:RXH721367 SHD721343:SHD721367 SQZ721343:SQZ721367 TAV721343:TAV721367 TKR721343:TKR721367 TUN721343:TUN721367 UEJ721343:UEJ721367 UOF721343:UOF721367 UYB721343:UYB721367 VHX721343:VHX721367 VRT721343:VRT721367 WBP721343:WBP721367 WLL721343:WLL721367 WVH721343:WVH721367 C786878:C786902 IV786879:IV786903 SR786879:SR786903 ACN786879:ACN786903 AMJ786879:AMJ786903 AWF786879:AWF786903 BGB786879:BGB786903 BPX786879:BPX786903 BZT786879:BZT786903 CJP786879:CJP786903 CTL786879:CTL786903 DDH786879:DDH786903 DND786879:DND786903 DWZ786879:DWZ786903 EGV786879:EGV786903 EQR786879:EQR786903 FAN786879:FAN786903 FKJ786879:FKJ786903 FUF786879:FUF786903 GEB786879:GEB786903 GNX786879:GNX786903 GXT786879:GXT786903 HHP786879:HHP786903 HRL786879:HRL786903 IBH786879:IBH786903 ILD786879:ILD786903 IUZ786879:IUZ786903 JEV786879:JEV786903 JOR786879:JOR786903 JYN786879:JYN786903 KIJ786879:KIJ786903 KSF786879:KSF786903 LCB786879:LCB786903 LLX786879:LLX786903 LVT786879:LVT786903 MFP786879:MFP786903 MPL786879:MPL786903 MZH786879:MZH786903 NJD786879:NJD786903 NSZ786879:NSZ786903 OCV786879:OCV786903 OMR786879:OMR786903 OWN786879:OWN786903 PGJ786879:PGJ786903 PQF786879:PQF786903 QAB786879:QAB786903 QJX786879:QJX786903 QTT786879:QTT786903 RDP786879:RDP786903 RNL786879:RNL786903 RXH786879:RXH786903 SHD786879:SHD786903 SQZ786879:SQZ786903 TAV786879:TAV786903 TKR786879:TKR786903 TUN786879:TUN786903 UEJ786879:UEJ786903 UOF786879:UOF786903 UYB786879:UYB786903 VHX786879:VHX786903 VRT786879:VRT786903 WBP786879:WBP786903 WLL786879:WLL786903 WVH786879:WVH786903 C852414:C852438 IV852415:IV852439 SR852415:SR852439 ACN852415:ACN852439 AMJ852415:AMJ852439 AWF852415:AWF852439 BGB852415:BGB852439 BPX852415:BPX852439 BZT852415:BZT852439 CJP852415:CJP852439 CTL852415:CTL852439 DDH852415:DDH852439 DND852415:DND852439 DWZ852415:DWZ852439 EGV852415:EGV852439 EQR852415:EQR852439 FAN852415:FAN852439 FKJ852415:FKJ852439 FUF852415:FUF852439 GEB852415:GEB852439 GNX852415:GNX852439 GXT852415:GXT852439 HHP852415:HHP852439 HRL852415:HRL852439 IBH852415:IBH852439 ILD852415:ILD852439 IUZ852415:IUZ852439 JEV852415:JEV852439 JOR852415:JOR852439 JYN852415:JYN852439 KIJ852415:KIJ852439 KSF852415:KSF852439 LCB852415:LCB852439 LLX852415:LLX852439 LVT852415:LVT852439 MFP852415:MFP852439 MPL852415:MPL852439 MZH852415:MZH852439 NJD852415:NJD852439 NSZ852415:NSZ852439 OCV852415:OCV852439 OMR852415:OMR852439 OWN852415:OWN852439 PGJ852415:PGJ852439 PQF852415:PQF852439 QAB852415:QAB852439 QJX852415:QJX852439 QTT852415:QTT852439 RDP852415:RDP852439 RNL852415:RNL852439 RXH852415:RXH852439 SHD852415:SHD852439 SQZ852415:SQZ852439 TAV852415:TAV852439 TKR852415:TKR852439 TUN852415:TUN852439 UEJ852415:UEJ852439 UOF852415:UOF852439 UYB852415:UYB852439 VHX852415:VHX852439 VRT852415:VRT852439 WBP852415:WBP852439 WLL852415:WLL852439 WVH852415:WVH852439 C917950:C917974 IV917951:IV917975 SR917951:SR917975 ACN917951:ACN917975 AMJ917951:AMJ917975 AWF917951:AWF917975 BGB917951:BGB917975 BPX917951:BPX917975 BZT917951:BZT917975 CJP917951:CJP917975 CTL917951:CTL917975 DDH917951:DDH917975 DND917951:DND917975 DWZ917951:DWZ917975 EGV917951:EGV917975 EQR917951:EQR917975 FAN917951:FAN917975 FKJ917951:FKJ917975 FUF917951:FUF917975 GEB917951:GEB917975 GNX917951:GNX917975 GXT917951:GXT917975 HHP917951:HHP917975 HRL917951:HRL917975 IBH917951:IBH917975 ILD917951:ILD917975 IUZ917951:IUZ917975 JEV917951:JEV917975 JOR917951:JOR917975 JYN917951:JYN917975 KIJ917951:KIJ917975 KSF917951:KSF917975 LCB917951:LCB917975 LLX917951:LLX917975 LVT917951:LVT917975 MFP917951:MFP917975 MPL917951:MPL917975 MZH917951:MZH917975 NJD917951:NJD917975 NSZ917951:NSZ917975 OCV917951:OCV917975 OMR917951:OMR917975 OWN917951:OWN917975 PGJ917951:PGJ917975 PQF917951:PQF917975 QAB917951:QAB917975 QJX917951:QJX917975 QTT917951:QTT917975 RDP917951:RDP917975 RNL917951:RNL917975 RXH917951:RXH917975 SHD917951:SHD917975 SQZ917951:SQZ917975 TAV917951:TAV917975 TKR917951:TKR917975 TUN917951:TUN917975 UEJ917951:UEJ917975 UOF917951:UOF917975 UYB917951:UYB917975 VHX917951:VHX917975 VRT917951:VRT917975 WBP917951:WBP917975 WLL917951:WLL917975 WVH917951:WVH917975 C983486:C983510 IV983487:IV983511 SR983487:SR983511 ACN983487:ACN983511 AMJ983487:AMJ983511 AWF983487:AWF983511 BGB983487:BGB983511 BPX983487:BPX983511 BZT983487:BZT983511 CJP983487:CJP983511 CTL983487:CTL983511 DDH983487:DDH983511 DND983487:DND983511 DWZ983487:DWZ983511 EGV983487:EGV983511 EQR983487:EQR983511 FAN983487:FAN983511 FKJ983487:FKJ983511 FUF983487:FUF983511 GEB983487:GEB983511 GNX983487:GNX983511 GXT983487:GXT983511 HHP983487:HHP983511 HRL983487:HRL983511 IBH983487:IBH983511 ILD983487:ILD983511 IUZ983487:IUZ983511 JEV983487:JEV983511 JOR983487:JOR983511 JYN983487:JYN983511 KIJ983487:KIJ983511 KSF983487:KSF983511 LCB983487:LCB983511 LLX983487:LLX983511 LVT983487:LVT983511 MFP983487:MFP983511 MPL983487:MPL983511 MZH983487:MZH983511 NJD983487:NJD983511 NSZ983487:NSZ983511 OCV983487:OCV983511 OMR983487:OMR983511 OWN983487:OWN983511 PGJ983487:PGJ983511 PQF983487:PQF983511 QAB983487:QAB983511 QJX983487:QJX983511 QTT983487:QTT983511 RDP983487:RDP983511 RNL983487:RNL983511 RXH983487:RXH983511 SHD983487:SHD983511 SQZ983487:SQZ983511 TAV983487:TAV983511 TKR983487:TKR983511 TUN983487:TUN983511 UEJ983487:UEJ983511 UOF983487:UOF983511 UYB983487:UYB983511 VHX983487:VHX983511 VRT983487:VRT983511 WBP983487:WBP983511 WLL983487:WLL983511 WVH983487:WVH983511 RXH983767:RXH983816 IV624:IV648 SR624:SR648 ACN624:ACN648 AMJ624:AMJ648 AWF624:AWF648 BGB624:BGB648 BPX624:BPX648 BZT624:BZT648 CJP624:CJP648 CTL624:CTL648 DDH624:DDH648 DND624:DND648 DWZ624:DWZ648 EGV624:EGV648 EQR624:EQR648 FAN624:FAN648 FKJ624:FKJ648 FUF624:FUF648 GEB624:GEB648 GNX624:GNX648 GXT624:GXT648 HHP624:HHP648 HRL624:HRL648 IBH624:IBH648 ILD624:ILD648 IUZ624:IUZ648 JEV624:JEV648 JOR624:JOR648 JYN624:JYN648 KIJ624:KIJ648 KSF624:KSF648 LCB624:LCB648 LLX624:LLX648 LVT624:LVT648 MFP624:MFP648 MPL624:MPL648 MZH624:MZH648 NJD624:NJD648 NSZ624:NSZ648 OCV624:OCV648 OMR624:OMR648 OWN624:OWN648 PGJ624:PGJ648 PQF624:PQF648 QAB624:QAB648 QJX624:QJX648 QTT624:QTT648 RDP624:RDP648 RNL624:RNL648 RXH624:RXH648 SHD624:SHD648 SQZ624:SQZ648 TAV624:TAV648 TKR624:TKR648 TUN624:TUN648 UEJ624:UEJ648 UOF624:UOF648 UYB624:UYB648 VHX624:VHX648 VRT624:VRT648 WBP624:WBP648 WLL624:WLL648 WVH624:WVH648 C66159:C66183 IV66160:IV66184 SR66160:SR66184 ACN66160:ACN66184 AMJ66160:AMJ66184 AWF66160:AWF66184 BGB66160:BGB66184 BPX66160:BPX66184 BZT66160:BZT66184 CJP66160:CJP66184 CTL66160:CTL66184 DDH66160:DDH66184 DND66160:DND66184 DWZ66160:DWZ66184 EGV66160:EGV66184 EQR66160:EQR66184 FAN66160:FAN66184 FKJ66160:FKJ66184 FUF66160:FUF66184 GEB66160:GEB66184 GNX66160:GNX66184 GXT66160:GXT66184 HHP66160:HHP66184 HRL66160:HRL66184 IBH66160:IBH66184 ILD66160:ILD66184 IUZ66160:IUZ66184 JEV66160:JEV66184 JOR66160:JOR66184 JYN66160:JYN66184 KIJ66160:KIJ66184 KSF66160:KSF66184 LCB66160:LCB66184 LLX66160:LLX66184 LVT66160:LVT66184 MFP66160:MFP66184 MPL66160:MPL66184 MZH66160:MZH66184 NJD66160:NJD66184 NSZ66160:NSZ66184 OCV66160:OCV66184 OMR66160:OMR66184 OWN66160:OWN66184 PGJ66160:PGJ66184 PQF66160:PQF66184 QAB66160:QAB66184 QJX66160:QJX66184 QTT66160:QTT66184 RDP66160:RDP66184 RNL66160:RNL66184 RXH66160:RXH66184 SHD66160:SHD66184 SQZ66160:SQZ66184 TAV66160:TAV66184 TKR66160:TKR66184 TUN66160:TUN66184 UEJ66160:UEJ66184 UOF66160:UOF66184 UYB66160:UYB66184 VHX66160:VHX66184 VRT66160:VRT66184 WBP66160:WBP66184 WLL66160:WLL66184 WVH66160:WVH66184 C131695:C131719 IV131696:IV131720 SR131696:SR131720 ACN131696:ACN131720 AMJ131696:AMJ131720 AWF131696:AWF131720 BGB131696:BGB131720 BPX131696:BPX131720 BZT131696:BZT131720 CJP131696:CJP131720 CTL131696:CTL131720 DDH131696:DDH131720 DND131696:DND131720 DWZ131696:DWZ131720 EGV131696:EGV131720 EQR131696:EQR131720 FAN131696:FAN131720 FKJ131696:FKJ131720 FUF131696:FUF131720 GEB131696:GEB131720 GNX131696:GNX131720 GXT131696:GXT131720 HHP131696:HHP131720 HRL131696:HRL131720 IBH131696:IBH131720 ILD131696:ILD131720 IUZ131696:IUZ131720 JEV131696:JEV131720 JOR131696:JOR131720 JYN131696:JYN131720 KIJ131696:KIJ131720 KSF131696:KSF131720 LCB131696:LCB131720 LLX131696:LLX131720 LVT131696:LVT131720 MFP131696:MFP131720 MPL131696:MPL131720 MZH131696:MZH131720 NJD131696:NJD131720 NSZ131696:NSZ131720 OCV131696:OCV131720 OMR131696:OMR131720 OWN131696:OWN131720 PGJ131696:PGJ131720 PQF131696:PQF131720 QAB131696:QAB131720 QJX131696:QJX131720 QTT131696:QTT131720 RDP131696:RDP131720 RNL131696:RNL131720 RXH131696:RXH131720 SHD131696:SHD131720 SQZ131696:SQZ131720 TAV131696:TAV131720 TKR131696:TKR131720 TUN131696:TUN131720 UEJ131696:UEJ131720 UOF131696:UOF131720 UYB131696:UYB131720 VHX131696:VHX131720 VRT131696:VRT131720 WBP131696:WBP131720 WLL131696:WLL131720 WVH131696:WVH131720 C197231:C197255 IV197232:IV197256 SR197232:SR197256 ACN197232:ACN197256 AMJ197232:AMJ197256 AWF197232:AWF197256 BGB197232:BGB197256 BPX197232:BPX197256 BZT197232:BZT197256 CJP197232:CJP197256 CTL197232:CTL197256 DDH197232:DDH197256 DND197232:DND197256 DWZ197232:DWZ197256 EGV197232:EGV197256 EQR197232:EQR197256 FAN197232:FAN197256 FKJ197232:FKJ197256 FUF197232:FUF197256 GEB197232:GEB197256 GNX197232:GNX197256 GXT197232:GXT197256 HHP197232:HHP197256 HRL197232:HRL197256 IBH197232:IBH197256 ILD197232:ILD197256 IUZ197232:IUZ197256 JEV197232:JEV197256 JOR197232:JOR197256 JYN197232:JYN197256 KIJ197232:KIJ197256 KSF197232:KSF197256 LCB197232:LCB197256 LLX197232:LLX197256 LVT197232:LVT197256 MFP197232:MFP197256 MPL197232:MPL197256 MZH197232:MZH197256 NJD197232:NJD197256 NSZ197232:NSZ197256 OCV197232:OCV197256 OMR197232:OMR197256 OWN197232:OWN197256 PGJ197232:PGJ197256 PQF197232:PQF197256 QAB197232:QAB197256 QJX197232:QJX197256 QTT197232:QTT197256 RDP197232:RDP197256 RNL197232:RNL197256 RXH197232:RXH197256 SHD197232:SHD197256 SQZ197232:SQZ197256 TAV197232:TAV197256 TKR197232:TKR197256 TUN197232:TUN197256 UEJ197232:UEJ197256 UOF197232:UOF197256 UYB197232:UYB197256 VHX197232:VHX197256 VRT197232:VRT197256 WBP197232:WBP197256 WLL197232:WLL197256 WVH197232:WVH197256 C262767:C262791 IV262768:IV262792 SR262768:SR262792 ACN262768:ACN262792 AMJ262768:AMJ262792 AWF262768:AWF262792 BGB262768:BGB262792 BPX262768:BPX262792 BZT262768:BZT262792 CJP262768:CJP262792 CTL262768:CTL262792 DDH262768:DDH262792 DND262768:DND262792 DWZ262768:DWZ262792 EGV262768:EGV262792 EQR262768:EQR262792 FAN262768:FAN262792 FKJ262768:FKJ262792 FUF262768:FUF262792 GEB262768:GEB262792 GNX262768:GNX262792 GXT262768:GXT262792 HHP262768:HHP262792 HRL262768:HRL262792 IBH262768:IBH262792 ILD262768:ILD262792 IUZ262768:IUZ262792 JEV262768:JEV262792 JOR262768:JOR262792 JYN262768:JYN262792 KIJ262768:KIJ262792 KSF262768:KSF262792 LCB262768:LCB262792 LLX262768:LLX262792 LVT262768:LVT262792 MFP262768:MFP262792 MPL262768:MPL262792 MZH262768:MZH262792 NJD262768:NJD262792 NSZ262768:NSZ262792 OCV262768:OCV262792 OMR262768:OMR262792 OWN262768:OWN262792 PGJ262768:PGJ262792 PQF262768:PQF262792 QAB262768:QAB262792 QJX262768:QJX262792 QTT262768:QTT262792 RDP262768:RDP262792 RNL262768:RNL262792 RXH262768:RXH262792 SHD262768:SHD262792 SQZ262768:SQZ262792 TAV262768:TAV262792 TKR262768:TKR262792 TUN262768:TUN262792 UEJ262768:UEJ262792 UOF262768:UOF262792 UYB262768:UYB262792 VHX262768:VHX262792 VRT262768:VRT262792 WBP262768:WBP262792 WLL262768:WLL262792 WVH262768:WVH262792 C328303:C328327 IV328304:IV328328 SR328304:SR328328 ACN328304:ACN328328 AMJ328304:AMJ328328 AWF328304:AWF328328 BGB328304:BGB328328 BPX328304:BPX328328 BZT328304:BZT328328 CJP328304:CJP328328 CTL328304:CTL328328 DDH328304:DDH328328 DND328304:DND328328 DWZ328304:DWZ328328 EGV328304:EGV328328 EQR328304:EQR328328 FAN328304:FAN328328 FKJ328304:FKJ328328 FUF328304:FUF328328 GEB328304:GEB328328 GNX328304:GNX328328 GXT328304:GXT328328 HHP328304:HHP328328 HRL328304:HRL328328 IBH328304:IBH328328 ILD328304:ILD328328 IUZ328304:IUZ328328 JEV328304:JEV328328 JOR328304:JOR328328 JYN328304:JYN328328 KIJ328304:KIJ328328 KSF328304:KSF328328 LCB328304:LCB328328 LLX328304:LLX328328 LVT328304:LVT328328 MFP328304:MFP328328 MPL328304:MPL328328 MZH328304:MZH328328 NJD328304:NJD328328 NSZ328304:NSZ328328 OCV328304:OCV328328 OMR328304:OMR328328 OWN328304:OWN328328 PGJ328304:PGJ328328 PQF328304:PQF328328 QAB328304:QAB328328 QJX328304:QJX328328 QTT328304:QTT328328 RDP328304:RDP328328 RNL328304:RNL328328 RXH328304:RXH328328 SHD328304:SHD328328 SQZ328304:SQZ328328 TAV328304:TAV328328 TKR328304:TKR328328 TUN328304:TUN328328 UEJ328304:UEJ328328 UOF328304:UOF328328 UYB328304:UYB328328 VHX328304:VHX328328 VRT328304:VRT328328 WBP328304:WBP328328 WLL328304:WLL328328 WVH328304:WVH328328 C393839:C393863 IV393840:IV393864 SR393840:SR393864 ACN393840:ACN393864 AMJ393840:AMJ393864 AWF393840:AWF393864 BGB393840:BGB393864 BPX393840:BPX393864 BZT393840:BZT393864 CJP393840:CJP393864 CTL393840:CTL393864 DDH393840:DDH393864 DND393840:DND393864 DWZ393840:DWZ393864 EGV393840:EGV393864 EQR393840:EQR393864 FAN393840:FAN393864 FKJ393840:FKJ393864 FUF393840:FUF393864 GEB393840:GEB393864 GNX393840:GNX393864 GXT393840:GXT393864 HHP393840:HHP393864 HRL393840:HRL393864 IBH393840:IBH393864 ILD393840:ILD393864 IUZ393840:IUZ393864 JEV393840:JEV393864 JOR393840:JOR393864 JYN393840:JYN393864 KIJ393840:KIJ393864 KSF393840:KSF393864 LCB393840:LCB393864 LLX393840:LLX393864 LVT393840:LVT393864 MFP393840:MFP393864 MPL393840:MPL393864 MZH393840:MZH393864 NJD393840:NJD393864 NSZ393840:NSZ393864 OCV393840:OCV393864 OMR393840:OMR393864 OWN393840:OWN393864 PGJ393840:PGJ393864 PQF393840:PQF393864 QAB393840:QAB393864 QJX393840:QJX393864 QTT393840:QTT393864 RDP393840:RDP393864 RNL393840:RNL393864 RXH393840:RXH393864 SHD393840:SHD393864 SQZ393840:SQZ393864 TAV393840:TAV393864 TKR393840:TKR393864 TUN393840:TUN393864 UEJ393840:UEJ393864 UOF393840:UOF393864 UYB393840:UYB393864 VHX393840:VHX393864 VRT393840:VRT393864 WBP393840:WBP393864 WLL393840:WLL393864 WVH393840:WVH393864 C459375:C459399 IV459376:IV459400 SR459376:SR459400 ACN459376:ACN459400 AMJ459376:AMJ459400 AWF459376:AWF459400 BGB459376:BGB459400 BPX459376:BPX459400 BZT459376:BZT459400 CJP459376:CJP459400 CTL459376:CTL459400 DDH459376:DDH459400 DND459376:DND459400 DWZ459376:DWZ459400 EGV459376:EGV459400 EQR459376:EQR459400 FAN459376:FAN459400 FKJ459376:FKJ459400 FUF459376:FUF459400 GEB459376:GEB459400 GNX459376:GNX459400 GXT459376:GXT459400 HHP459376:HHP459400 HRL459376:HRL459400 IBH459376:IBH459400 ILD459376:ILD459400 IUZ459376:IUZ459400 JEV459376:JEV459400 JOR459376:JOR459400 JYN459376:JYN459400 KIJ459376:KIJ459400 KSF459376:KSF459400 LCB459376:LCB459400 LLX459376:LLX459400 LVT459376:LVT459400 MFP459376:MFP459400 MPL459376:MPL459400 MZH459376:MZH459400 NJD459376:NJD459400 NSZ459376:NSZ459400 OCV459376:OCV459400 OMR459376:OMR459400 OWN459376:OWN459400 PGJ459376:PGJ459400 PQF459376:PQF459400 QAB459376:QAB459400 QJX459376:QJX459400 QTT459376:QTT459400 RDP459376:RDP459400 RNL459376:RNL459400 RXH459376:RXH459400 SHD459376:SHD459400 SQZ459376:SQZ459400 TAV459376:TAV459400 TKR459376:TKR459400 TUN459376:TUN459400 UEJ459376:UEJ459400 UOF459376:UOF459400 UYB459376:UYB459400 VHX459376:VHX459400 VRT459376:VRT459400 WBP459376:WBP459400 WLL459376:WLL459400 WVH459376:WVH459400 C524911:C524935 IV524912:IV524936 SR524912:SR524936 ACN524912:ACN524936 AMJ524912:AMJ524936 AWF524912:AWF524936 BGB524912:BGB524936 BPX524912:BPX524936 BZT524912:BZT524936 CJP524912:CJP524936 CTL524912:CTL524936 DDH524912:DDH524936 DND524912:DND524936 DWZ524912:DWZ524936 EGV524912:EGV524936 EQR524912:EQR524936 FAN524912:FAN524936 FKJ524912:FKJ524936 FUF524912:FUF524936 GEB524912:GEB524936 GNX524912:GNX524936 GXT524912:GXT524936 HHP524912:HHP524936 HRL524912:HRL524936 IBH524912:IBH524936 ILD524912:ILD524936 IUZ524912:IUZ524936 JEV524912:JEV524936 JOR524912:JOR524936 JYN524912:JYN524936 KIJ524912:KIJ524936 KSF524912:KSF524936 LCB524912:LCB524936 LLX524912:LLX524936 LVT524912:LVT524936 MFP524912:MFP524936 MPL524912:MPL524936 MZH524912:MZH524936 NJD524912:NJD524936 NSZ524912:NSZ524936 OCV524912:OCV524936 OMR524912:OMR524936 OWN524912:OWN524936 PGJ524912:PGJ524936 PQF524912:PQF524936 QAB524912:QAB524936 QJX524912:QJX524936 QTT524912:QTT524936 RDP524912:RDP524936 RNL524912:RNL524936 RXH524912:RXH524936 SHD524912:SHD524936 SQZ524912:SQZ524936 TAV524912:TAV524936 TKR524912:TKR524936 TUN524912:TUN524936 UEJ524912:UEJ524936 UOF524912:UOF524936 UYB524912:UYB524936 VHX524912:VHX524936 VRT524912:VRT524936 WBP524912:WBP524936 WLL524912:WLL524936 WVH524912:WVH524936 C590447:C590471 IV590448:IV590472 SR590448:SR590472 ACN590448:ACN590472 AMJ590448:AMJ590472 AWF590448:AWF590472 BGB590448:BGB590472 BPX590448:BPX590472 BZT590448:BZT590472 CJP590448:CJP590472 CTL590448:CTL590472 DDH590448:DDH590472 DND590448:DND590472 DWZ590448:DWZ590472 EGV590448:EGV590472 EQR590448:EQR590472 FAN590448:FAN590472 FKJ590448:FKJ590472 FUF590448:FUF590472 GEB590448:GEB590472 GNX590448:GNX590472 GXT590448:GXT590472 HHP590448:HHP590472 HRL590448:HRL590472 IBH590448:IBH590472 ILD590448:ILD590472 IUZ590448:IUZ590472 JEV590448:JEV590472 JOR590448:JOR590472 JYN590448:JYN590472 KIJ590448:KIJ590472 KSF590448:KSF590472 LCB590448:LCB590472 LLX590448:LLX590472 LVT590448:LVT590472 MFP590448:MFP590472 MPL590448:MPL590472 MZH590448:MZH590472 NJD590448:NJD590472 NSZ590448:NSZ590472 OCV590448:OCV590472 OMR590448:OMR590472 OWN590448:OWN590472 PGJ590448:PGJ590472 PQF590448:PQF590472 QAB590448:QAB590472 QJX590448:QJX590472 QTT590448:QTT590472 RDP590448:RDP590472 RNL590448:RNL590472 RXH590448:RXH590472 SHD590448:SHD590472 SQZ590448:SQZ590472 TAV590448:TAV590472 TKR590448:TKR590472 TUN590448:TUN590472 UEJ590448:UEJ590472 UOF590448:UOF590472 UYB590448:UYB590472 VHX590448:VHX590472 VRT590448:VRT590472 WBP590448:WBP590472 WLL590448:WLL590472 WVH590448:WVH590472 C655983:C656007 IV655984:IV656008 SR655984:SR656008 ACN655984:ACN656008 AMJ655984:AMJ656008 AWF655984:AWF656008 BGB655984:BGB656008 BPX655984:BPX656008 BZT655984:BZT656008 CJP655984:CJP656008 CTL655984:CTL656008 DDH655984:DDH656008 DND655984:DND656008 DWZ655984:DWZ656008 EGV655984:EGV656008 EQR655984:EQR656008 FAN655984:FAN656008 FKJ655984:FKJ656008 FUF655984:FUF656008 GEB655984:GEB656008 GNX655984:GNX656008 GXT655984:GXT656008 HHP655984:HHP656008 HRL655984:HRL656008 IBH655984:IBH656008 ILD655984:ILD656008 IUZ655984:IUZ656008 JEV655984:JEV656008 JOR655984:JOR656008 JYN655984:JYN656008 KIJ655984:KIJ656008 KSF655984:KSF656008 LCB655984:LCB656008 LLX655984:LLX656008 LVT655984:LVT656008 MFP655984:MFP656008 MPL655984:MPL656008 MZH655984:MZH656008 NJD655984:NJD656008 NSZ655984:NSZ656008 OCV655984:OCV656008 OMR655984:OMR656008 OWN655984:OWN656008 PGJ655984:PGJ656008 PQF655984:PQF656008 QAB655984:QAB656008 QJX655984:QJX656008 QTT655984:QTT656008 RDP655984:RDP656008 RNL655984:RNL656008 RXH655984:RXH656008 SHD655984:SHD656008 SQZ655984:SQZ656008 TAV655984:TAV656008 TKR655984:TKR656008 TUN655984:TUN656008 UEJ655984:UEJ656008 UOF655984:UOF656008 UYB655984:UYB656008 VHX655984:VHX656008 VRT655984:VRT656008 WBP655984:WBP656008 WLL655984:WLL656008 WVH655984:WVH656008 C721519:C721543 IV721520:IV721544 SR721520:SR721544 ACN721520:ACN721544 AMJ721520:AMJ721544 AWF721520:AWF721544 BGB721520:BGB721544 BPX721520:BPX721544 BZT721520:BZT721544 CJP721520:CJP721544 CTL721520:CTL721544 DDH721520:DDH721544 DND721520:DND721544 DWZ721520:DWZ721544 EGV721520:EGV721544 EQR721520:EQR721544 FAN721520:FAN721544 FKJ721520:FKJ721544 FUF721520:FUF721544 GEB721520:GEB721544 GNX721520:GNX721544 GXT721520:GXT721544 HHP721520:HHP721544 HRL721520:HRL721544 IBH721520:IBH721544 ILD721520:ILD721544 IUZ721520:IUZ721544 JEV721520:JEV721544 JOR721520:JOR721544 JYN721520:JYN721544 KIJ721520:KIJ721544 KSF721520:KSF721544 LCB721520:LCB721544 LLX721520:LLX721544 LVT721520:LVT721544 MFP721520:MFP721544 MPL721520:MPL721544 MZH721520:MZH721544 NJD721520:NJD721544 NSZ721520:NSZ721544 OCV721520:OCV721544 OMR721520:OMR721544 OWN721520:OWN721544 PGJ721520:PGJ721544 PQF721520:PQF721544 QAB721520:QAB721544 QJX721520:QJX721544 QTT721520:QTT721544 RDP721520:RDP721544 RNL721520:RNL721544 RXH721520:RXH721544 SHD721520:SHD721544 SQZ721520:SQZ721544 TAV721520:TAV721544 TKR721520:TKR721544 TUN721520:TUN721544 UEJ721520:UEJ721544 UOF721520:UOF721544 UYB721520:UYB721544 VHX721520:VHX721544 VRT721520:VRT721544 WBP721520:WBP721544 WLL721520:WLL721544 WVH721520:WVH721544 C787055:C787079 IV787056:IV787080 SR787056:SR787080 ACN787056:ACN787080 AMJ787056:AMJ787080 AWF787056:AWF787080 BGB787056:BGB787080 BPX787056:BPX787080 BZT787056:BZT787080 CJP787056:CJP787080 CTL787056:CTL787080 DDH787056:DDH787080 DND787056:DND787080 DWZ787056:DWZ787080 EGV787056:EGV787080 EQR787056:EQR787080 FAN787056:FAN787080 FKJ787056:FKJ787080 FUF787056:FUF787080 GEB787056:GEB787080 GNX787056:GNX787080 GXT787056:GXT787080 HHP787056:HHP787080 HRL787056:HRL787080 IBH787056:IBH787080 ILD787056:ILD787080 IUZ787056:IUZ787080 JEV787056:JEV787080 JOR787056:JOR787080 JYN787056:JYN787080 KIJ787056:KIJ787080 KSF787056:KSF787080 LCB787056:LCB787080 LLX787056:LLX787080 LVT787056:LVT787080 MFP787056:MFP787080 MPL787056:MPL787080 MZH787056:MZH787080 NJD787056:NJD787080 NSZ787056:NSZ787080 OCV787056:OCV787080 OMR787056:OMR787080 OWN787056:OWN787080 PGJ787056:PGJ787080 PQF787056:PQF787080 QAB787056:QAB787080 QJX787056:QJX787080 QTT787056:QTT787080 RDP787056:RDP787080 RNL787056:RNL787080 RXH787056:RXH787080 SHD787056:SHD787080 SQZ787056:SQZ787080 TAV787056:TAV787080 TKR787056:TKR787080 TUN787056:TUN787080 UEJ787056:UEJ787080 UOF787056:UOF787080 UYB787056:UYB787080 VHX787056:VHX787080 VRT787056:VRT787080 WBP787056:WBP787080 WLL787056:WLL787080 WVH787056:WVH787080 C852591:C852615 IV852592:IV852616 SR852592:SR852616 ACN852592:ACN852616 AMJ852592:AMJ852616 AWF852592:AWF852616 BGB852592:BGB852616 BPX852592:BPX852616 BZT852592:BZT852616 CJP852592:CJP852616 CTL852592:CTL852616 DDH852592:DDH852616 DND852592:DND852616 DWZ852592:DWZ852616 EGV852592:EGV852616 EQR852592:EQR852616 FAN852592:FAN852616 FKJ852592:FKJ852616 FUF852592:FUF852616 GEB852592:GEB852616 GNX852592:GNX852616 GXT852592:GXT852616 HHP852592:HHP852616 HRL852592:HRL852616 IBH852592:IBH852616 ILD852592:ILD852616 IUZ852592:IUZ852616 JEV852592:JEV852616 JOR852592:JOR852616 JYN852592:JYN852616 KIJ852592:KIJ852616 KSF852592:KSF852616 LCB852592:LCB852616 LLX852592:LLX852616 LVT852592:LVT852616 MFP852592:MFP852616 MPL852592:MPL852616 MZH852592:MZH852616 NJD852592:NJD852616 NSZ852592:NSZ852616 OCV852592:OCV852616 OMR852592:OMR852616 OWN852592:OWN852616 PGJ852592:PGJ852616 PQF852592:PQF852616 QAB852592:QAB852616 QJX852592:QJX852616 QTT852592:QTT852616 RDP852592:RDP852616 RNL852592:RNL852616 RXH852592:RXH852616 SHD852592:SHD852616 SQZ852592:SQZ852616 TAV852592:TAV852616 TKR852592:TKR852616 TUN852592:TUN852616 UEJ852592:UEJ852616 UOF852592:UOF852616 UYB852592:UYB852616 VHX852592:VHX852616 VRT852592:VRT852616 WBP852592:WBP852616 WLL852592:WLL852616 WVH852592:WVH852616 C918127:C918151 IV918128:IV918152 SR918128:SR918152 ACN918128:ACN918152 AMJ918128:AMJ918152 AWF918128:AWF918152 BGB918128:BGB918152 BPX918128:BPX918152 BZT918128:BZT918152 CJP918128:CJP918152 CTL918128:CTL918152 DDH918128:DDH918152 DND918128:DND918152 DWZ918128:DWZ918152 EGV918128:EGV918152 EQR918128:EQR918152 FAN918128:FAN918152 FKJ918128:FKJ918152 FUF918128:FUF918152 GEB918128:GEB918152 GNX918128:GNX918152 GXT918128:GXT918152 HHP918128:HHP918152 HRL918128:HRL918152 IBH918128:IBH918152 ILD918128:ILD918152 IUZ918128:IUZ918152 JEV918128:JEV918152 JOR918128:JOR918152 JYN918128:JYN918152 KIJ918128:KIJ918152 KSF918128:KSF918152 LCB918128:LCB918152 LLX918128:LLX918152 LVT918128:LVT918152 MFP918128:MFP918152 MPL918128:MPL918152 MZH918128:MZH918152 NJD918128:NJD918152 NSZ918128:NSZ918152 OCV918128:OCV918152 OMR918128:OMR918152 OWN918128:OWN918152 PGJ918128:PGJ918152 PQF918128:PQF918152 QAB918128:QAB918152 QJX918128:QJX918152 QTT918128:QTT918152 RDP918128:RDP918152 RNL918128:RNL918152 RXH918128:RXH918152 SHD918128:SHD918152 SQZ918128:SQZ918152 TAV918128:TAV918152 TKR918128:TKR918152 TUN918128:TUN918152 UEJ918128:UEJ918152 UOF918128:UOF918152 UYB918128:UYB918152 VHX918128:VHX918152 VRT918128:VRT918152 WBP918128:WBP918152 WLL918128:WLL918152 WVH918128:WVH918152 C983663:C983687 IV983664:IV983688 SR983664:SR983688 ACN983664:ACN983688 AMJ983664:AMJ983688 AWF983664:AWF983688 BGB983664:BGB983688 BPX983664:BPX983688 BZT983664:BZT983688 CJP983664:CJP983688 CTL983664:CTL983688 DDH983664:DDH983688 DND983664:DND983688 DWZ983664:DWZ983688 EGV983664:EGV983688 EQR983664:EQR983688 FAN983664:FAN983688 FKJ983664:FKJ983688 FUF983664:FUF983688 GEB983664:GEB983688 GNX983664:GNX983688 GXT983664:GXT983688 HHP983664:HHP983688 HRL983664:HRL983688 IBH983664:IBH983688 ILD983664:ILD983688 IUZ983664:IUZ983688 JEV983664:JEV983688 JOR983664:JOR983688 JYN983664:JYN983688 KIJ983664:KIJ983688 KSF983664:KSF983688 LCB983664:LCB983688 LLX983664:LLX983688 LVT983664:LVT983688 MFP983664:MFP983688 MPL983664:MPL983688 MZH983664:MZH983688 NJD983664:NJD983688 NSZ983664:NSZ983688 OCV983664:OCV983688 OMR983664:OMR983688 OWN983664:OWN983688 PGJ983664:PGJ983688 PQF983664:PQF983688 QAB983664:QAB983688 QJX983664:QJX983688 QTT983664:QTT983688 RDP983664:RDP983688 RNL983664:RNL983688 RXH983664:RXH983688 SHD983664:SHD983688 SQZ983664:SQZ983688 TAV983664:TAV983688 TKR983664:TKR983688 TUN983664:TUN983688 UEJ983664:UEJ983688 UOF983664:UOF983688 UYB983664:UYB983688 VHX983664:VHX983688 VRT983664:VRT983688 WBP983664:WBP983688 WLL983664:WLL983688 WVH983664:WVH983688 RDP983767:RDP983816 IV727:IV776 SR727:SR776 ACN727:ACN776 AMJ727:AMJ776 AWF727:AWF776 BGB727:BGB776 BPX727:BPX776 BZT727:BZT776 CJP727:CJP776 CTL727:CTL776 DDH727:DDH776 DND727:DND776 DWZ727:DWZ776 EGV727:EGV776 EQR727:EQR776 FAN727:FAN776 FKJ727:FKJ776 FUF727:FUF776 GEB727:GEB776 GNX727:GNX776 GXT727:GXT776 HHP727:HHP776 HRL727:HRL776 IBH727:IBH776 ILD727:ILD776 IUZ727:IUZ776 JEV727:JEV776 JOR727:JOR776 JYN727:JYN776 KIJ727:KIJ776 KSF727:KSF776 LCB727:LCB776 LLX727:LLX776 LVT727:LVT776 MFP727:MFP776 MPL727:MPL776 MZH727:MZH776 NJD727:NJD776 NSZ727:NSZ776 OCV727:OCV776 OMR727:OMR776 OWN727:OWN776 PGJ727:PGJ776 PQF727:PQF776 QAB727:QAB776 QJX727:QJX776 QTT727:QTT776 RDP727:RDP776 RNL727:RNL776 RXH727:RXH776 SHD727:SHD776 SQZ727:SQZ776 TAV727:TAV776 TKR727:TKR776 TUN727:TUN776 UEJ727:UEJ776 UOF727:UOF776 UYB727:UYB776 VHX727:VHX776 VRT727:VRT776 WBP727:WBP776 WLL727:WLL776 WVH727:WVH776 C66262:C66311 IV66263:IV66312 SR66263:SR66312 ACN66263:ACN66312 AMJ66263:AMJ66312 AWF66263:AWF66312 BGB66263:BGB66312 BPX66263:BPX66312 BZT66263:BZT66312 CJP66263:CJP66312 CTL66263:CTL66312 DDH66263:DDH66312 DND66263:DND66312 DWZ66263:DWZ66312 EGV66263:EGV66312 EQR66263:EQR66312 FAN66263:FAN66312 FKJ66263:FKJ66312 FUF66263:FUF66312 GEB66263:GEB66312 GNX66263:GNX66312 GXT66263:GXT66312 HHP66263:HHP66312 HRL66263:HRL66312 IBH66263:IBH66312 ILD66263:ILD66312 IUZ66263:IUZ66312 JEV66263:JEV66312 JOR66263:JOR66312 JYN66263:JYN66312 KIJ66263:KIJ66312 KSF66263:KSF66312 LCB66263:LCB66312 LLX66263:LLX66312 LVT66263:LVT66312 MFP66263:MFP66312 MPL66263:MPL66312 MZH66263:MZH66312 NJD66263:NJD66312 NSZ66263:NSZ66312 OCV66263:OCV66312 OMR66263:OMR66312 OWN66263:OWN66312 PGJ66263:PGJ66312 PQF66263:PQF66312 QAB66263:QAB66312 QJX66263:QJX66312 QTT66263:QTT66312 RDP66263:RDP66312 RNL66263:RNL66312 RXH66263:RXH66312 SHD66263:SHD66312 SQZ66263:SQZ66312 TAV66263:TAV66312 TKR66263:TKR66312 TUN66263:TUN66312 UEJ66263:UEJ66312 UOF66263:UOF66312 UYB66263:UYB66312 VHX66263:VHX66312 VRT66263:VRT66312 WBP66263:WBP66312 WLL66263:WLL66312 WVH66263:WVH66312 C131798:C131847 IV131799:IV131848 SR131799:SR131848 ACN131799:ACN131848 AMJ131799:AMJ131848 AWF131799:AWF131848 BGB131799:BGB131848 BPX131799:BPX131848 BZT131799:BZT131848 CJP131799:CJP131848 CTL131799:CTL131848 DDH131799:DDH131848 DND131799:DND131848 DWZ131799:DWZ131848 EGV131799:EGV131848 EQR131799:EQR131848 FAN131799:FAN131848 FKJ131799:FKJ131848 FUF131799:FUF131848 GEB131799:GEB131848 GNX131799:GNX131848 GXT131799:GXT131848 HHP131799:HHP131848 HRL131799:HRL131848 IBH131799:IBH131848 ILD131799:ILD131848 IUZ131799:IUZ131848 JEV131799:JEV131848 JOR131799:JOR131848 JYN131799:JYN131848 KIJ131799:KIJ131848 KSF131799:KSF131848 LCB131799:LCB131848 LLX131799:LLX131848 LVT131799:LVT131848 MFP131799:MFP131848 MPL131799:MPL131848 MZH131799:MZH131848 NJD131799:NJD131848 NSZ131799:NSZ131848 OCV131799:OCV131848 OMR131799:OMR131848 OWN131799:OWN131848 PGJ131799:PGJ131848 PQF131799:PQF131848 QAB131799:QAB131848 QJX131799:QJX131848 QTT131799:QTT131848 RDP131799:RDP131848 RNL131799:RNL131848 RXH131799:RXH131848 SHD131799:SHD131848 SQZ131799:SQZ131848 TAV131799:TAV131848 TKR131799:TKR131848 TUN131799:TUN131848 UEJ131799:UEJ131848 UOF131799:UOF131848 UYB131799:UYB131848 VHX131799:VHX131848 VRT131799:VRT131848 WBP131799:WBP131848 WLL131799:WLL131848 WVH131799:WVH131848 C197334:C197383 IV197335:IV197384 SR197335:SR197384 ACN197335:ACN197384 AMJ197335:AMJ197384 AWF197335:AWF197384 BGB197335:BGB197384 BPX197335:BPX197384 BZT197335:BZT197384 CJP197335:CJP197384 CTL197335:CTL197384 DDH197335:DDH197384 DND197335:DND197384 DWZ197335:DWZ197384 EGV197335:EGV197384 EQR197335:EQR197384 FAN197335:FAN197384 FKJ197335:FKJ197384 FUF197335:FUF197384 GEB197335:GEB197384 GNX197335:GNX197384 GXT197335:GXT197384 HHP197335:HHP197384 HRL197335:HRL197384 IBH197335:IBH197384 ILD197335:ILD197384 IUZ197335:IUZ197384 JEV197335:JEV197384 JOR197335:JOR197384 JYN197335:JYN197384 KIJ197335:KIJ197384 KSF197335:KSF197384 LCB197335:LCB197384 LLX197335:LLX197384 LVT197335:LVT197384 MFP197335:MFP197384 MPL197335:MPL197384 MZH197335:MZH197384 NJD197335:NJD197384 NSZ197335:NSZ197384 OCV197335:OCV197384 OMR197335:OMR197384 OWN197335:OWN197384 PGJ197335:PGJ197384 PQF197335:PQF197384 QAB197335:QAB197384 QJX197335:QJX197384 QTT197335:QTT197384 RDP197335:RDP197384 RNL197335:RNL197384 RXH197335:RXH197384 SHD197335:SHD197384 SQZ197335:SQZ197384 TAV197335:TAV197384 TKR197335:TKR197384 TUN197335:TUN197384 UEJ197335:UEJ197384 UOF197335:UOF197384 UYB197335:UYB197384 VHX197335:VHX197384 VRT197335:VRT197384 WBP197335:WBP197384 WLL197335:WLL197384 WVH197335:WVH197384 C262870:C262919 IV262871:IV262920 SR262871:SR262920 ACN262871:ACN262920 AMJ262871:AMJ262920 AWF262871:AWF262920 BGB262871:BGB262920 BPX262871:BPX262920 BZT262871:BZT262920 CJP262871:CJP262920 CTL262871:CTL262920 DDH262871:DDH262920 DND262871:DND262920 DWZ262871:DWZ262920 EGV262871:EGV262920 EQR262871:EQR262920 FAN262871:FAN262920 FKJ262871:FKJ262920 FUF262871:FUF262920 GEB262871:GEB262920 GNX262871:GNX262920 GXT262871:GXT262920 HHP262871:HHP262920 HRL262871:HRL262920 IBH262871:IBH262920 ILD262871:ILD262920 IUZ262871:IUZ262920 JEV262871:JEV262920 JOR262871:JOR262920 JYN262871:JYN262920 KIJ262871:KIJ262920 KSF262871:KSF262920 LCB262871:LCB262920 LLX262871:LLX262920 LVT262871:LVT262920 MFP262871:MFP262920 MPL262871:MPL262920 MZH262871:MZH262920 NJD262871:NJD262920 NSZ262871:NSZ262920 OCV262871:OCV262920 OMR262871:OMR262920 OWN262871:OWN262920 PGJ262871:PGJ262920 PQF262871:PQF262920 QAB262871:QAB262920 QJX262871:QJX262920 QTT262871:QTT262920 RDP262871:RDP262920 RNL262871:RNL262920 RXH262871:RXH262920 SHD262871:SHD262920 SQZ262871:SQZ262920 TAV262871:TAV262920 TKR262871:TKR262920 TUN262871:TUN262920 UEJ262871:UEJ262920 UOF262871:UOF262920 UYB262871:UYB262920 VHX262871:VHX262920 VRT262871:VRT262920 WBP262871:WBP262920 WLL262871:WLL262920 WVH262871:WVH262920 C328406:C328455 IV328407:IV328456 SR328407:SR328456 ACN328407:ACN328456 AMJ328407:AMJ328456 AWF328407:AWF328456 BGB328407:BGB328456 BPX328407:BPX328456 BZT328407:BZT328456 CJP328407:CJP328456 CTL328407:CTL328456 DDH328407:DDH328456 DND328407:DND328456 DWZ328407:DWZ328456 EGV328407:EGV328456 EQR328407:EQR328456 FAN328407:FAN328456 FKJ328407:FKJ328456 FUF328407:FUF328456 GEB328407:GEB328456 GNX328407:GNX328456 GXT328407:GXT328456 HHP328407:HHP328456 HRL328407:HRL328456 IBH328407:IBH328456 ILD328407:ILD328456 IUZ328407:IUZ328456 JEV328407:JEV328456 JOR328407:JOR328456 JYN328407:JYN328456 KIJ328407:KIJ328456 KSF328407:KSF328456 LCB328407:LCB328456 LLX328407:LLX328456 LVT328407:LVT328456 MFP328407:MFP328456 MPL328407:MPL328456 MZH328407:MZH328456 NJD328407:NJD328456 NSZ328407:NSZ328456 OCV328407:OCV328456 OMR328407:OMR328456 OWN328407:OWN328456 PGJ328407:PGJ328456 PQF328407:PQF328456 QAB328407:QAB328456 QJX328407:QJX328456 QTT328407:QTT328456 RDP328407:RDP328456 RNL328407:RNL328456 RXH328407:RXH328456 SHD328407:SHD328456 SQZ328407:SQZ328456 TAV328407:TAV328456 TKR328407:TKR328456 TUN328407:TUN328456 UEJ328407:UEJ328456 UOF328407:UOF328456 UYB328407:UYB328456 VHX328407:VHX328456 VRT328407:VRT328456 WBP328407:WBP328456 WLL328407:WLL328456 WVH328407:WVH328456 C393942:C393991 IV393943:IV393992 SR393943:SR393992 ACN393943:ACN393992 AMJ393943:AMJ393992 AWF393943:AWF393992 BGB393943:BGB393992 BPX393943:BPX393992 BZT393943:BZT393992 CJP393943:CJP393992 CTL393943:CTL393992 DDH393943:DDH393992 DND393943:DND393992 DWZ393943:DWZ393992 EGV393943:EGV393992 EQR393943:EQR393992 FAN393943:FAN393992 FKJ393943:FKJ393992 FUF393943:FUF393992 GEB393943:GEB393992 GNX393943:GNX393992 GXT393943:GXT393992 HHP393943:HHP393992 HRL393943:HRL393992 IBH393943:IBH393992 ILD393943:ILD393992 IUZ393943:IUZ393992 JEV393943:JEV393992 JOR393943:JOR393992 JYN393943:JYN393992 KIJ393943:KIJ393992 KSF393943:KSF393992 LCB393943:LCB393992 LLX393943:LLX393992 LVT393943:LVT393992 MFP393943:MFP393992 MPL393943:MPL393992 MZH393943:MZH393992 NJD393943:NJD393992 NSZ393943:NSZ393992 OCV393943:OCV393992 OMR393943:OMR393992 OWN393943:OWN393992 PGJ393943:PGJ393992 PQF393943:PQF393992 QAB393943:QAB393992 QJX393943:QJX393992 QTT393943:QTT393992 RDP393943:RDP393992 RNL393943:RNL393992 RXH393943:RXH393992 SHD393943:SHD393992 SQZ393943:SQZ393992 TAV393943:TAV393992 TKR393943:TKR393992 TUN393943:TUN393992 UEJ393943:UEJ393992 UOF393943:UOF393992 UYB393943:UYB393992 VHX393943:VHX393992 VRT393943:VRT393992 WBP393943:WBP393992 WLL393943:WLL393992 WVH393943:WVH393992 C459478:C459527 IV459479:IV459528 SR459479:SR459528 ACN459479:ACN459528 AMJ459479:AMJ459528 AWF459479:AWF459528 BGB459479:BGB459528 BPX459479:BPX459528 BZT459479:BZT459528 CJP459479:CJP459528 CTL459479:CTL459528 DDH459479:DDH459528 DND459479:DND459528 DWZ459479:DWZ459528 EGV459479:EGV459528 EQR459479:EQR459528 FAN459479:FAN459528 FKJ459479:FKJ459528 FUF459479:FUF459528 GEB459479:GEB459528 GNX459479:GNX459528 GXT459479:GXT459528 HHP459479:HHP459528 HRL459479:HRL459528 IBH459479:IBH459528 ILD459479:ILD459528 IUZ459479:IUZ459528 JEV459479:JEV459528 JOR459479:JOR459528 JYN459479:JYN459528 KIJ459479:KIJ459528 KSF459479:KSF459528 LCB459479:LCB459528 LLX459479:LLX459528 LVT459479:LVT459528 MFP459479:MFP459528 MPL459479:MPL459528 MZH459479:MZH459528 NJD459479:NJD459528 NSZ459479:NSZ459528 OCV459479:OCV459528 OMR459479:OMR459528 OWN459479:OWN459528 PGJ459479:PGJ459528 PQF459479:PQF459528 QAB459479:QAB459528 QJX459479:QJX459528 QTT459479:QTT459528 RDP459479:RDP459528 RNL459479:RNL459528 RXH459479:RXH459528 SHD459479:SHD459528 SQZ459479:SQZ459528 TAV459479:TAV459528 TKR459479:TKR459528 TUN459479:TUN459528 UEJ459479:UEJ459528 UOF459479:UOF459528 UYB459479:UYB459528 VHX459479:VHX459528 VRT459479:VRT459528 WBP459479:WBP459528 WLL459479:WLL459528 WVH459479:WVH459528 C525014:C525063 IV525015:IV525064 SR525015:SR525064 ACN525015:ACN525064 AMJ525015:AMJ525064 AWF525015:AWF525064 BGB525015:BGB525064 BPX525015:BPX525064 BZT525015:BZT525064 CJP525015:CJP525064 CTL525015:CTL525064 DDH525015:DDH525064 DND525015:DND525064 DWZ525015:DWZ525064 EGV525015:EGV525064 EQR525015:EQR525064 FAN525015:FAN525064 FKJ525015:FKJ525064 FUF525015:FUF525064 GEB525015:GEB525064 GNX525015:GNX525064 GXT525015:GXT525064 HHP525015:HHP525064 HRL525015:HRL525064 IBH525015:IBH525064 ILD525015:ILD525064 IUZ525015:IUZ525064 JEV525015:JEV525064 JOR525015:JOR525064 JYN525015:JYN525064 KIJ525015:KIJ525064 KSF525015:KSF525064 LCB525015:LCB525064 LLX525015:LLX525064 LVT525015:LVT525064 MFP525015:MFP525064 MPL525015:MPL525064 MZH525015:MZH525064 NJD525015:NJD525064 NSZ525015:NSZ525064 OCV525015:OCV525064 OMR525015:OMR525064 OWN525015:OWN525064 PGJ525015:PGJ525064 PQF525015:PQF525064 QAB525015:QAB525064 QJX525015:QJX525064 QTT525015:QTT525064 RDP525015:RDP525064 RNL525015:RNL525064 RXH525015:RXH525064 SHD525015:SHD525064 SQZ525015:SQZ525064 TAV525015:TAV525064 TKR525015:TKR525064 TUN525015:TUN525064 UEJ525015:UEJ525064 UOF525015:UOF525064 UYB525015:UYB525064 VHX525015:VHX525064 VRT525015:VRT525064 WBP525015:WBP525064 WLL525015:WLL525064 WVH525015:WVH525064 C590550:C590599 IV590551:IV590600 SR590551:SR590600 ACN590551:ACN590600 AMJ590551:AMJ590600 AWF590551:AWF590600 BGB590551:BGB590600 BPX590551:BPX590600 BZT590551:BZT590600 CJP590551:CJP590600 CTL590551:CTL590600 DDH590551:DDH590600 DND590551:DND590600 DWZ590551:DWZ590600 EGV590551:EGV590600 EQR590551:EQR590600 FAN590551:FAN590600 FKJ590551:FKJ590600 FUF590551:FUF590600 GEB590551:GEB590600 GNX590551:GNX590600 GXT590551:GXT590600 HHP590551:HHP590600 HRL590551:HRL590600 IBH590551:IBH590600 ILD590551:ILD590600 IUZ590551:IUZ590600 JEV590551:JEV590600 JOR590551:JOR590600 JYN590551:JYN590600 KIJ590551:KIJ590600 KSF590551:KSF590600 LCB590551:LCB590600 LLX590551:LLX590600 LVT590551:LVT590600 MFP590551:MFP590600 MPL590551:MPL590600 MZH590551:MZH590600 NJD590551:NJD590600 NSZ590551:NSZ590600 OCV590551:OCV590600 OMR590551:OMR590600 OWN590551:OWN590600 PGJ590551:PGJ590600 PQF590551:PQF590600 QAB590551:QAB590600 QJX590551:QJX590600 QTT590551:QTT590600 RDP590551:RDP590600 RNL590551:RNL590600 RXH590551:RXH590600 SHD590551:SHD590600 SQZ590551:SQZ590600 TAV590551:TAV590600 TKR590551:TKR590600 TUN590551:TUN590600 UEJ590551:UEJ590600 UOF590551:UOF590600 UYB590551:UYB590600 VHX590551:VHX590600 VRT590551:VRT590600 WBP590551:WBP590600 WLL590551:WLL590600 WVH590551:WVH590600 C656086:C656135 IV656087:IV656136 SR656087:SR656136 ACN656087:ACN656136 AMJ656087:AMJ656136 AWF656087:AWF656136 BGB656087:BGB656136 BPX656087:BPX656136 BZT656087:BZT656136 CJP656087:CJP656136 CTL656087:CTL656136 DDH656087:DDH656136 DND656087:DND656136 DWZ656087:DWZ656136 EGV656087:EGV656136 EQR656087:EQR656136 FAN656087:FAN656136 FKJ656087:FKJ656136 FUF656087:FUF656136 GEB656087:GEB656136 GNX656087:GNX656136 GXT656087:GXT656136 HHP656087:HHP656136 HRL656087:HRL656136 IBH656087:IBH656136 ILD656087:ILD656136 IUZ656087:IUZ656136 JEV656087:JEV656136 JOR656087:JOR656136 JYN656087:JYN656136 KIJ656087:KIJ656136 KSF656087:KSF656136 LCB656087:LCB656136 LLX656087:LLX656136 LVT656087:LVT656136 MFP656087:MFP656136 MPL656087:MPL656136 MZH656087:MZH656136 NJD656087:NJD656136 NSZ656087:NSZ656136 OCV656087:OCV656136 OMR656087:OMR656136 OWN656087:OWN656136 PGJ656087:PGJ656136 PQF656087:PQF656136 QAB656087:QAB656136 QJX656087:QJX656136 QTT656087:QTT656136 RDP656087:RDP656136 RNL656087:RNL656136 RXH656087:RXH656136 SHD656087:SHD656136 SQZ656087:SQZ656136 TAV656087:TAV656136 TKR656087:TKR656136 TUN656087:TUN656136 UEJ656087:UEJ656136 UOF656087:UOF656136 UYB656087:UYB656136 VHX656087:VHX656136 VRT656087:VRT656136 WBP656087:WBP656136 WLL656087:WLL656136 WVH656087:WVH656136 C721622:C721671 IV721623:IV721672 SR721623:SR721672 ACN721623:ACN721672 AMJ721623:AMJ721672 AWF721623:AWF721672 BGB721623:BGB721672 BPX721623:BPX721672 BZT721623:BZT721672 CJP721623:CJP721672 CTL721623:CTL721672 DDH721623:DDH721672 DND721623:DND721672 DWZ721623:DWZ721672 EGV721623:EGV721672 EQR721623:EQR721672 FAN721623:FAN721672 FKJ721623:FKJ721672 FUF721623:FUF721672 GEB721623:GEB721672 GNX721623:GNX721672 GXT721623:GXT721672 HHP721623:HHP721672 HRL721623:HRL721672 IBH721623:IBH721672 ILD721623:ILD721672 IUZ721623:IUZ721672 JEV721623:JEV721672 JOR721623:JOR721672 JYN721623:JYN721672 KIJ721623:KIJ721672 KSF721623:KSF721672 LCB721623:LCB721672 LLX721623:LLX721672 LVT721623:LVT721672 MFP721623:MFP721672 MPL721623:MPL721672 MZH721623:MZH721672 NJD721623:NJD721672 NSZ721623:NSZ721672 OCV721623:OCV721672 OMR721623:OMR721672 OWN721623:OWN721672 PGJ721623:PGJ721672 PQF721623:PQF721672 QAB721623:QAB721672 QJX721623:QJX721672 QTT721623:QTT721672 RDP721623:RDP721672 RNL721623:RNL721672 RXH721623:RXH721672 SHD721623:SHD721672 SQZ721623:SQZ721672 TAV721623:TAV721672 TKR721623:TKR721672 TUN721623:TUN721672 UEJ721623:UEJ721672 UOF721623:UOF721672 UYB721623:UYB721672 VHX721623:VHX721672 VRT721623:VRT721672 WBP721623:WBP721672 WLL721623:WLL721672 WVH721623:WVH721672 C787158:C787207 IV787159:IV787208 SR787159:SR787208 ACN787159:ACN787208 AMJ787159:AMJ787208 AWF787159:AWF787208 BGB787159:BGB787208 BPX787159:BPX787208 BZT787159:BZT787208 CJP787159:CJP787208 CTL787159:CTL787208 DDH787159:DDH787208 DND787159:DND787208 DWZ787159:DWZ787208 EGV787159:EGV787208 EQR787159:EQR787208 FAN787159:FAN787208 FKJ787159:FKJ787208 FUF787159:FUF787208 GEB787159:GEB787208 GNX787159:GNX787208 GXT787159:GXT787208 HHP787159:HHP787208 HRL787159:HRL787208 IBH787159:IBH787208 ILD787159:ILD787208 IUZ787159:IUZ787208 JEV787159:JEV787208 JOR787159:JOR787208 JYN787159:JYN787208 KIJ787159:KIJ787208 KSF787159:KSF787208 LCB787159:LCB787208 LLX787159:LLX787208 LVT787159:LVT787208 MFP787159:MFP787208 MPL787159:MPL787208 MZH787159:MZH787208 NJD787159:NJD787208 NSZ787159:NSZ787208 OCV787159:OCV787208 OMR787159:OMR787208 OWN787159:OWN787208 PGJ787159:PGJ787208 PQF787159:PQF787208 QAB787159:QAB787208 QJX787159:QJX787208 QTT787159:QTT787208 RDP787159:RDP787208 RNL787159:RNL787208 RXH787159:RXH787208 SHD787159:SHD787208 SQZ787159:SQZ787208 TAV787159:TAV787208 TKR787159:TKR787208 TUN787159:TUN787208 UEJ787159:UEJ787208 UOF787159:UOF787208 UYB787159:UYB787208 VHX787159:VHX787208 VRT787159:VRT787208 WBP787159:WBP787208 WLL787159:WLL787208 WVH787159:WVH787208 C852694:C852743 IV852695:IV852744 SR852695:SR852744 ACN852695:ACN852744 AMJ852695:AMJ852744 AWF852695:AWF852744 BGB852695:BGB852744 BPX852695:BPX852744 BZT852695:BZT852744 CJP852695:CJP852744 CTL852695:CTL852744 DDH852695:DDH852744 DND852695:DND852744 DWZ852695:DWZ852744 EGV852695:EGV852744 EQR852695:EQR852744 FAN852695:FAN852744 FKJ852695:FKJ852744 FUF852695:FUF852744 GEB852695:GEB852744 GNX852695:GNX852744 GXT852695:GXT852744 HHP852695:HHP852744 HRL852695:HRL852744 IBH852695:IBH852744 ILD852695:ILD852744 IUZ852695:IUZ852744 JEV852695:JEV852744 JOR852695:JOR852744 JYN852695:JYN852744 KIJ852695:KIJ852744 KSF852695:KSF852744 LCB852695:LCB852744 LLX852695:LLX852744 LVT852695:LVT852744 MFP852695:MFP852744 MPL852695:MPL852744 MZH852695:MZH852744 NJD852695:NJD852744 NSZ852695:NSZ852744 OCV852695:OCV852744 OMR852695:OMR852744 OWN852695:OWN852744 PGJ852695:PGJ852744 PQF852695:PQF852744 QAB852695:QAB852744 QJX852695:QJX852744 QTT852695:QTT852744 RDP852695:RDP852744 RNL852695:RNL852744 RXH852695:RXH852744 SHD852695:SHD852744 SQZ852695:SQZ852744 TAV852695:TAV852744 TKR852695:TKR852744 TUN852695:TUN852744 UEJ852695:UEJ852744 UOF852695:UOF852744 UYB852695:UYB852744 VHX852695:VHX852744 VRT852695:VRT852744 WBP852695:WBP852744 WLL852695:WLL852744 WVH852695:WVH852744 C918230:C918279 IV918231:IV918280 SR918231:SR918280 ACN918231:ACN918280 AMJ918231:AMJ918280 AWF918231:AWF918280 BGB918231:BGB918280 BPX918231:BPX918280 BZT918231:BZT918280 CJP918231:CJP918280 CTL918231:CTL918280 DDH918231:DDH918280 DND918231:DND918280 DWZ918231:DWZ918280 EGV918231:EGV918280 EQR918231:EQR918280 FAN918231:FAN918280 FKJ918231:FKJ918280 FUF918231:FUF918280 GEB918231:GEB918280 GNX918231:GNX918280 GXT918231:GXT918280 HHP918231:HHP918280 HRL918231:HRL918280 IBH918231:IBH918280 ILD918231:ILD918280 IUZ918231:IUZ918280 JEV918231:JEV918280 JOR918231:JOR918280 JYN918231:JYN918280 KIJ918231:KIJ918280 KSF918231:KSF918280 LCB918231:LCB918280 LLX918231:LLX918280 LVT918231:LVT918280 MFP918231:MFP918280 MPL918231:MPL918280 MZH918231:MZH918280 NJD918231:NJD918280 NSZ918231:NSZ918280 OCV918231:OCV918280 OMR918231:OMR918280 OWN918231:OWN918280 PGJ918231:PGJ918280 PQF918231:PQF918280 QAB918231:QAB918280 QJX918231:QJX918280 QTT918231:QTT918280 RDP918231:RDP918280 RNL918231:RNL918280 RXH918231:RXH918280 SHD918231:SHD918280 SQZ918231:SQZ918280 TAV918231:TAV918280 TKR918231:TKR918280 TUN918231:TUN918280 UEJ918231:UEJ918280 UOF918231:UOF918280 UYB918231:UYB918280 VHX918231:VHX918280 VRT918231:VRT918280 WBP918231:WBP918280 WLL918231:WLL918280 WVH918231:WVH918280 C983766:C983815 IV983767:IV983816 SR983767:SR983816 ACN983767:ACN983816 AMJ983767:AMJ983816 AWF983767:AWF983816 BGB983767:BGB983816 BPX983767:BPX983816 BZT983767:BZT983816 CJP983767:CJP983816 CTL983767:CTL983816 DDH983767:DDH983816 DND983767:DND983816 DWZ983767:DWZ983816 EGV983767:EGV983816 EQR983767:EQR983816 FAN983767:FAN983816 FKJ983767:FKJ983816 FUF983767:FUF983816 GEB983767:GEB983816 GNX983767:GNX983816 GXT983767:GXT983816 HHP983767:HHP983816 HRL983767:HRL983816 IBH983767:IBH983816 ILD983767:ILD983816 IUZ983767:IUZ983816 JEV983767:JEV983816 JOR983767:JOR983816 JYN983767:JYN983816 KIJ983767:KIJ983816 KSF983767:KSF983816 LCB983767:LCB983816 LLX983767:LLX983816 LVT983767:LVT983816 MFP983767:MFP983816 MPL983767:MPL983816 MZH983767:MZH983816 NJD983767:NJD983816 NSZ983767:NSZ983816 OCV983767:OCV983816 OMR983767:OMR983816 OWN983767:OWN983816 PGJ983767:PGJ983816 PQF983767:PQF983816 QAB983767:QAB983816 QJX983767:QJX983816</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E3D7FE-6746-4903-B7B5-219FB3D962FB}">
  <dimension ref="A1:AF1010"/>
  <sheetViews>
    <sheetView zoomScaleNormal="100" workbookViewId="0">
      <selection activeCell="C887" sqref="C887:L887"/>
    </sheetView>
  </sheetViews>
  <sheetFormatPr defaultColWidth="8.85546875" defaultRowHeight="15.95" customHeight="1" x14ac:dyDescent="0.25"/>
  <cols>
    <col min="1" max="1" width="2.28515625" style="110" customWidth="1"/>
    <col min="2" max="2" width="33.42578125" style="124" customWidth="1"/>
    <col min="3" max="3" width="36.42578125" style="110" customWidth="1"/>
    <col min="4" max="4" width="3.140625" style="111" hidden="1" customWidth="1"/>
    <col min="5" max="6" width="4.28515625" style="111" hidden="1" customWidth="1"/>
    <col min="7" max="7" width="7.7109375" style="106" customWidth="1"/>
    <col min="8" max="8" width="8" style="107" customWidth="1"/>
    <col min="9" max="9" width="7.42578125" style="108" customWidth="1"/>
    <col min="10" max="10" width="9.7109375" style="106" customWidth="1"/>
    <col min="11" max="11" width="7.42578125" style="107" customWidth="1"/>
    <col min="12" max="12" width="7.85546875" style="108" customWidth="1"/>
    <col min="13" max="13" width="4.42578125" style="106" customWidth="1"/>
    <col min="14" max="14" width="16" style="114" customWidth="1"/>
    <col min="15" max="15" width="18.28515625" style="110" customWidth="1"/>
    <col min="16" max="17" width="9.140625" style="110"/>
    <col min="18" max="18" width="15.42578125" style="110" customWidth="1"/>
    <col min="19" max="20" width="9.140625" style="110"/>
    <col min="21" max="21" width="11.42578125" style="110" customWidth="1"/>
    <col min="22" max="26" width="9.140625" style="110"/>
    <col min="27" max="27" width="26.85546875" style="110" customWidth="1"/>
    <col min="28" max="28" width="9.140625" style="110"/>
    <col min="29" max="29" width="29.28515625" style="110" customWidth="1"/>
    <col min="30" max="30" width="9.140625" style="110"/>
    <col min="31" max="31" width="9.140625" style="112"/>
    <col min="32" max="259" width="9.140625" style="110"/>
    <col min="260" max="260" width="2.28515625" style="110" customWidth="1"/>
    <col min="261" max="261" width="24" style="110" customWidth="1"/>
    <col min="262" max="262" width="30.42578125" style="110" customWidth="1"/>
    <col min="263" max="263" width="7.7109375" style="110" customWidth="1"/>
    <col min="264" max="264" width="8" style="110" customWidth="1"/>
    <col min="265" max="265" width="7.42578125" style="110" customWidth="1"/>
    <col min="266" max="266" width="9.7109375" style="110" customWidth="1"/>
    <col min="267" max="267" width="7.42578125" style="110" customWidth="1"/>
    <col min="268" max="268" width="9.28515625" style="110" customWidth="1"/>
    <col min="269" max="269" width="4.42578125" style="110" customWidth="1"/>
    <col min="270" max="270" width="16" style="110" customWidth="1"/>
    <col min="271" max="271" width="18.28515625" style="110" customWidth="1"/>
    <col min="272" max="273" width="9.140625" style="110"/>
    <col min="274" max="274" width="15.42578125" style="110" customWidth="1"/>
    <col min="275" max="276" width="9.140625" style="110"/>
    <col min="277" max="277" width="11.42578125" style="110" customWidth="1"/>
    <col min="278" max="282" width="9.140625" style="110"/>
    <col min="283" max="283" width="26.85546875" style="110" customWidth="1"/>
    <col min="284" max="284" width="9.140625" style="110"/>
    <col min="285" max="285" width="29.28515625" style="110" customWidth="1"/>
    <col min="286" max="515" width="9.140625" style="110"/>
    <col min="516" max="516" width="2.28515625" style="110" customWidth="1"/>
    <col min="517" max="517" width="24" style="110" customWidth="1"/>
    <col min="518" max="518" width="30.42578125" style="110" customWidth="1"/>
    <col min="519" max="519" width="7.7109375" style="110" customWidth="1"/>
    <col min="520" max="520" width="8" style="110" customWidth="1"/>
    <col min="521" max="521" width="7.42578125" style="110" customWidth="1"/>
    <col min="522" max="522" width="9.7109375" style="110" customWidth="1"/>
    <col min="523" max="523" width="7.42578125" style="110" customWidth="1"/>
    <col min="524" max="524" width="9.28515625" style="110" customWidth="1"/>
    <col min="525" max="525" width="4.42578125" style="110" customWidth="1"/>
    <col min="526" max="526" width="16" style="110" customWidth="1"/>
    <col min="527" max="527" width="18.28515625" style="110" customWidth="1"/>
    <col min="528" max="529" width="9.140625" style="110"/>
    <col min="530" max="530" width="15.42578125" style="110" customWidth="1"/>
    <col min="531" max="532" width="9.140625" style="110"/>
    <col min="533" max="533" width="11.42578125" style="110" customWidth="1"/>
    <col min="534" max="538" width="9.140625" style="110"/>
    <col min="539" max="539" width="26.85546875" style="110" customWidth="1"/>
    <col min="540" max="540" width="9.140625" style="110"/>
    <col min="541" max="541" width="29.28515625" style="110" customWidth="1"/>
    <col min="542" max="771" width="9.140625" style="110"/>
    <col min="772" max="772" width="2.28515625" style="110" customWidth="1"/>
    <col min="773" max="773" width="24" style="110" customWidth="1"/>
    <col min="774" max="774" width="30.42578125" style="110" customWidth="1"/>
    <col min="775" max="775" width="7.7109375" style="110" customWidth="1"/>
    <col min="776" max="776" width="8" style="110" customWidth="1"/>
    <col min="777" max="777" width="7.42578125" style="110" customWidth="1"/>
    <col min="778" max="778" width="9.7109375" style="110" customWidth="1"/>
    <col min="779" max="779" width="7.42578125" style="110" customWidth="1"/>
    <col min="780" max="780" width="9.28515625" style="110" customWidth="1"/>
    <col min="781" max="781" width="4.42578125" style="110" customWidth="1"/>
    <col min="782" max="782" width="16" style="110" customWidth="1"/>
    <col min="783" max="783" width="18.28515625" style="110" customWidth="1"/>
    <col min="784" max="785" width="9.140625" style="110"/>
    <col min="786" max="786" width="15.42578125" style="110" customWidth="1"/>
    <col min="787" max="788" width="9.140625" style="110"/>
    <col min="789" max="789" width="11.42578125" style="110" customWidth="1"/>
    <col min="790" max="794" width="9.140625" style="110"/>
    <col min="795" max="795" width="26.85546875" style="110" customWidth="1"/>
    <col min="796" max="796" width="9.140625" style="110"/>
    <col min="797" max="797" width="29.28515625" style="110" customWidth="1"/>
    <col min="798" max="1027" width="9.140625" style="110"/>
    <col min="1028" max="1028" width="2.28515625" style="110" customWidth="1"/>
    <col min="1029" max="1029" width="24" style="110" customWidth="1"/>
    <col min="1030" max="1030" width="30.42578125" style="110" customWidth="1"/>
    <col min="1031" max="1031" width="7.7109375" style="110" customWidth="1"/>
    <col min="1032" max="1032" width="8" style="110" customWidth="1"/>
    <col min="1033" max="1033" width="7.42578125" style="110" customWidth="1"/>
    <col min="1034" max="1034" width="9.7109375" style="110" customWidth="1"/>
    <col min="1035" max="1035" width="7.42578125" style="110" customWidth="1"/>
    <col min="1036" max="1036" width="9.28515625" style="110" customWidth="1"/>
    <col min="1037" max="1037" width="4.42578125" style="110" customWidth="1"/>
    <col min="1038" max="1038" width="16" style="110" customWidth="1"/>
    <col min="1039" max="1039" width="18.28515625" style="110" customWidth="1"/>
    <col min="1040" max="1041" width="9.140625" style="110"/>
    <col min="1042" max="1042" width="15.42578125" style="110" customWidth="1"/>
    <col min="1043" max="1044" width="9.140625" style="110"/>
    <col min="1045" max="1045" width="11.42578125" style="110" customWidth="1"/>
    <col min="1046" max="1050" width="9.140625" style="110"/>
    <col min="1051" max="1051" width="26.85546875" style="110" customWidth="1"/>
    <col min="1052" max="1052" width="9.140625" style="110"/>
    <col min="1053" max="1053" width="29.28515625" style="110" customWidth="1"/>
    <col min="1054" max="1283" width="9.140625" style="110"/>
    <col min="1284" max="1284" width="2.28515625" style="110" customWidth="1"/>
    <col min="1285" max="1285" width="24" style="110" customWidth="1"/>
    <col min="1286" max="1286" width="30.42578125" style="110" customWidth="1"/>
    <col min="1287" max="1287" width="7.7109375" style="110" customWidth="1"/>
    <col min="1288" max="1288" width="8" style="110" customWidth="1"/>
    <col min="1289" max="1289" width="7.42578125" style="110" customWidth="1"/>
    <col min="1290" max="1290" width="9.7109375" style="110" customWidth="1"/>
    <col min="1291" max="1291" width="7.42578125" style="110" customWidth="1"/>
    <col min="1292" max="1292" width="9.28515625" style="110" customWidth="1"/>
    <col min="1293" max="1293" width="4.42578125" style="110" customWidth="1"/>
    <col min="1294" max="1294" width="16" style="110" customWidth="1"/>
    <col min="1295" max="1295" width="18.28515625" style="110" customWidth="1"/>
    <col min="1296" max="1297" width="9.140625" style="110"/>
    <col min="1298" max="1298" width="15.42578125" style="110" customWidth="1"/>
    <col min="1299" max="1300" width="9.140625" style="110"/>
    <col min="1301" max="1301" width="11.42578125" style="110" customWidth="1"/>
    <col min="1302" max="1306" width="9.140625" style="110"/>
    <col min="1307" max="1307" width="26.85546875" style="110" customWidth="1"/>
    <col min="1308" max="1308" width="9.140625" style="110"/>
    <col min="1309" max="1309" width="29.28515625" style="110" customWidth="1"/>
    <col min="1310" max="1539" width="9.140625" style="110"/>
    <col min="1540" max="1540" width="2.28515625" style="110" customWidth="1"/>
    <col min="1541" max="1541" width="24" style="110" customWidth="1"/>
    <col min="1542" max="1542" width="30.42578125" style="110" customWidth="1"/>
    <col min="1543" max="1543" width="7.7109375" style="110" customWidth="1"/>
    <col min="1544" max="1544" width="8" style="110" customWidth="1"/>
    <col min="1545" max="1545" width="7.42578125" style="110" customWidth="1"/>
    <col min="1546" max="1546" width="9.7109375" style="110" customWidth="1"/>
    <col min="1547" max="1547" width="7.42578125" style="110" customWidth="1"/>
    <col min="1548" max="1548" width="9.28515625" style="110" customWidth="1"/>
    <col min="1549" max="1549" width="4.42578125" style="110" customWidth="1"/>
    <col min="1550" max="1550" width="16" style="110" customWidth="1"/>
    <col min="1551" max="1551" width="18.28515625" style="110" customWidth="1"/>
    <col min="1552" max="1553" width="9.140625" style="110"/>
    <col min="1554" max="1554" width="15.42578125" style="110" customWidth="1"/>
    <col min="1555" max="1556" width="9.140625" style="110"/>
    <col min="1557" max="1557" width="11.42578125" style="110" customWidth="1"/>
    <col min="1558" max="1562" width="9.140625" style="110"/>
    <col min="1563" max="1563" width="26.85546875" style="110" customWidth="1"/>
    <col min="1564" max="1564" width="9.140625" style="110"/>
    <col min="1565" max="1565" width="29.28515625" style="110" customWidth="1"/>
    <col min="1566" max="1795" width="9.140625" style="110"/>
    <col min="1796" max="1796" width="2.28515625" style="110" customWidth="1"/>
    <col min="1797" max="1797" width="24" style="110" customWidth="1"/>
    <col min="1798" max="1798" width="30.42578125" style="110" customWidth="1"/>
    <col min="1799" max="1799" width="7.7109375" style="110" customWidth="1"/>
    <col min="1800" max="1800" width="8" style="110" customWidth="1"/>
    <col min="1801" max="1801" width="7.42578125" style="110" customWidth="1"/>
    <col min="1802" max="1802" width="9.7109375" style="110" customWidth="1"/>
    <col min="1803" max="1803" width="7.42578125" style="110" customWidth="1"/>
    <col min="1804" max="1804" width="9.28515625" style="110" customWidth="1"/>
    <col min="1805" max="1805" width="4.42578125" style="110" customWidth="1"/>
    <col min="1806" max="1806" width="16" style="110" customWidth="1"/>
    <col min="1807" max="1807" width="18.28515625" style="110" customWidth="1"/>
    <col min="1808" max="1809" width="9.140625" style="110"/>
    <col min="1810" max="1810" width="15.42578125" style="110" customWidth="1"/>
    <col min="1811" max="1812" width="9.140625" style="110"/>
    <col min="1813" max="1813" width="11.42578125" style="110" customWidth="1"/>
    <col min="1814" max="1818" width="9.140625" style="110"/>
    <col min="1819" max="1819" width="26.85546875" style="110" customWidth="1"/>
    <col min="1820" max="1820" width="9.140625" style="110"/>
    <col min="1821" max="1821" width="29.28515625" style="110" customWidth="1"/>
    <col min="1822" max="2051" width="9.140625" style="110"/>
    <col min="2052" max="2052" width="2.28515625" style="110" customWidth="1"/>
    <col min="2053" max="2053" width="24" style="110" customWidth="1"/>
    <col min="2054" max="2054" width="30.42578125" style="110" customWidth="1"/>
    <col min="2055" max="2055" width="7.7109375" style="110" customWidth="1"/>
    <col min="2056" max="2056" width="8" style="110" customWidth="1"/>
    <col min="2057" max="2057" width="7.42578125" style="110" customWidth="1"/>
    <col min="2058" max="2058" width="9.7109375" style="110" customWidth="1"/>
    <col min="2059" max="2059" width="7.42578125" style="110" customWidth="1"/>
    <col min="2060" max="2060" width="9.28515625" style="110" customWidth="1"/>
    <col min="2061" max="2061" width="4.42578125" style="110" customWidth="1"/>
    <col min="2062" max="2062" width="16" style="110" customWidth="1"/>
    <col min="2063" max="2063" width="18.28515625" style="110" customWidth="1"/>
    <col min="2064" max="2065" width="9.140625" style="110"/>
    <col min="2066" max="2066" width="15.42578125" style="110" customWidth="1"/>
    <col min="2067" max="2068" width="9.140625" style="110"/>
    <col min="2069" max="2069" width="11.42578125" style="110" customWidth="1"/>
    <col min="2070" max="2074" width="9.140625" style="110"/>
    <col min="2075" max="2075" width="26.85546875" style="110" customWidth="1"/>
    <col min="2076" max="2076" width="9.140625" style="110"/>
    <col min="2077" max="2077" width="29.28515625" style="110" customWidth="1"/>
    <col min="2078" max="2307" width="9.140625" style="110"/>
    <col min="2308" max="2308" width="2.28515625" style="110" customWidth="1"/>
    <col min="2309" max="2309" width="24" style="110" customWidth="1"/>
    <col min="2310" max="2310" width="30.42578125" style="110" customWidth="1"/>
    <col min="2311" max="2311" width="7.7109375" style="110" customWidth="1"/>
    <col min="2312" max="2312" width="8" style="110" customWidth="1"/>
    <col min="2313" max="2313" width="7.42578125" style="110" customWidth="1"/>
    <col min="2314" max="2314" width="9.7109375" style="110" customWidth="1"/>
    <col min="2315" max="2315" width="7.42578125" style="110" customWidth="1"/>
    <col min="2316" max="2316" width="9.28515625" style="110" customWidth="1"/>
    <col min="2317" max="2317" width="4.42578125" style="110" customWidth="1"/>
    <col min="2318" max="2318" width="16" style="110" customWidth="1"/>
    <col min="2319" max="2319" width="18.28515625" style="110" customWidth="1"/>
    <col min="2320" max="2321" width="9.140625" style="110"/>
    <col min="2322" max="2322" width="15.42578125" style="110" customWidth="1"/>
    <col min="2323" max="2324" width="9.140625" style="110"/>
    <col min="2325" max="2325" width="11.42578125" style="110" customWidth="1"/>
    <col min="2326" max="2330" width="9.140625" style="110"/>
    <col min="2331" max="2331" width="26.85546875" style="110" customWidth="1"/>
    <col min="2332" max="2332" width="9.140625" style="110"/>
    <col min="2333" max="2333" width="29.28515625" style="110" customWidth="1"/>
    <col min="2334" max="2563" width="9.140625" style="110"/>
    <col min="2564" max="2564" width="2.28515625" style="110" customWidth="1"/>
    <col min="2565" max="2565" width="24" style="110" customWidth="1"/>
    <col min="2566" max="2566" width="30.42578125" style="110" customWidth="1"/>
    <col min="2567" max="2567" width="7.7109375" style="110" customWidth="1"/>
    <col min="2568" max="2568" width="8" style="110" customWidth="1"/>
    <col min="2569" max="2569" width="7.42578125" style="110" customWidth="1"/>
    <col min="2570" max="2570" width="9.7109375" style="110" customWidth="1"/>
    <col min="2571" max="2571" width="7.42578125" style="110" customWidth="1"/>
    <col min="2572" max="2572" width="9.28515625" style="110" customWidth="1"/>
    <col min="2573" max="2573" width="4.42578125" style="110" customWidth="1"/>
    <col min="2574" max="2574" width="16" style="110" customWidth="1"/>
    <col min="2575" max="2575" width="18.28515625" style="110" customWidth="1"/>
    <col min="2576" max="2577" width="9.140625" style="110"/>
    <col min="2578" max="2578" width="15.42578125" style="110" customWidth="1"/>
    <col min="2579" max="2580" width="9.140625" style="110"/>
    <col min="2581" max="2581" width="11.42578125" style="110" customWidth="1"/>
    <col min="2582" max="2586" width="9.140625" style="110"/>
    <col min="2587" max="2587" width="26.85546875" style="110" customWidth="1"/>
    <col min="2588" max="2588" width="9.140625" style="110"/>
    <col min="2589" max="2589" width="29.28515625" style="110" customWidth="1"/>
    <col min="2590" max="2819" width="9.140625" style="110"/>
    <col min="2820" max="2820" width="2.28515625" style="110" customWidth="1"/>
    <col min="2821" max="2821" width="24" style="110" customWidth="1"/>
    <col min="2822" max="2822" width="30.42578125" style="110" customWidth="1"/>
    <col min="2823" max="2823" width="7.7109375" style="110" customWidth="1"/>
    <col min="2824" max="2824" width="8" style="110" customWidth="1"/>
    <col min="2825" max="2825" width="7.42578125" style="110" customWidth="1"/>
    <col min="2826" max="2826" width="9.7109375" style="110" customWidth="1"/>
    <col min="2827" max="2827" width="7.42578125" style="110" customWidth="1"/>
    <col min="2828" max="2828" width="9.28515625" style="110" customWidth="1"/>
    <col min="2829" max="2829" width="4.42578125" style="110" customWidth="1"/>
    <col min="2830" max="2830" width="16" style="110" customWidth="1"/>
    <col min="2831" max="2831" width="18.28515625" style="110" customWidth="1"/>
    <col min="2832" max="2833" width="9.140625" style="110"/>
    <col min="2834" max="2834" width="15.42578125" style="110" customWidth="1"/>
    <col min="2835" max="2836" width="9.140625" style="110"/>
    <col min="2837" max="2837" width="11.42578125" style="110" customWidth="1"/>
    <col min="2838" max="2842" width="9.140625" style="110"/>
    <col min="2843" max="2843" width="26.85546875" style="110" customWidth="1"/>
    <col min="2844" max="2844" width="9.140625" style="110"/>
    <col min="2845" max="2845" width="29.28515625" style="110" customWidth="1"/>
    <col min="2846" max="3075" width="9.140625" style="110"/>
    <col min="3076" max="3076" width="2.28515625" style="110" customWidth="1"/>
    <col min="3077" max="3077" width="24" style="110" customWidth="1"/>
    <col min="3078" max="3078" width="30.42578125" style="110" customWidth="1"/>
    <col min="3079" max="3079" width="7.7109375" style="110" customWidth="1"/>
    <col min="3080" max="3080" width="8" style="110" customWidth="1"/>
    <col min="3081" max="3081" width="7.42578125" style="110" customWidth="1"/>
    <col min="3082" max="3082" width="9.7109375" style="110" customWidth="1"/>
    <col min="3083" max="3083" width="7.42578125" style="110" customWidth="1"/>
    <col min="3084" max="3084" width="9.28515625" style="110" customWidth="1"/>
    <col min="3085" max="3085" width="4.42578125" style="110" customWidth="1"/>
    <col min="3086" max="3086" width="16" style="110" customWidth="1"/>
    <col min="3087" max="3087" width="18.28515625" style="110" customWidth="1"/>
    <col min="3088" max="3089" width="9.140625" style="110"/>
    <col min="3090" max="3090" width="15.42578125" style="110" customWidth="1"/>
    <col min="3091" max="3092" width="9.140625" style="110"/>
    <col min="3093" max="3093" width="11.42578125" style="110" customWidth="1"/>
    <col min="3094" max="3098" width="9.140625" style="110"/>
    <col min="3099" max="3099" width="26.85546875" style="110" customWidth="1"/>
    <col min="3100" max="3100" width="9.140625" style="110"/>
    <col min="3101" max="3101" width="29.28515625" style="110" customWidth="1"/>
    <col min="3102" max="3331" width="9.140625" style="110"/>
    <col min="3332" max="3332" width="2.28515625" style="110" customWidth="1"/>
    <col min="3333" max="3333" width="24" style="110" customWidth="1"/>
    <col min="3334" max="3334" width="30.42578125" style="110" customWidth="1"/>
    <col min="3335" max="3335" width="7.7109375" style="110" customWidth="1"/>
    <col min="3336" max="3336" width="8" style="110" customWidth="1"/>
    <col min="3337" max="3337" width="7.42578125" style="110" customWidth="1"/>
    <col min="3338" max="3338" width="9.7109375" style="110" customWidth="1"/>
    <col min="3339" max="3339" width="7.42578125" style="110" customWidth="1"/>
    <col min="3340" max="3340" width="9.28515625" style="110" customWidth="1"/>
    <col min="3341" max="3341" width="4.42578125" style="110" customWidth="1"/>
    <col min="3342" max="3342" width="16" style="110" customWidth="1"/>
    <col min="3343" max="3343" width="18.28515625" style="110" customWidth="1"/>
    <col min="3344" max="3345" width="9.140625" style="110"/>
    <col min="3346" max="3346" width="15.42578125" style="110" customWidth="1"/>
    <col min="3347" max="3348" width="9.140625" style="110"/>
    <col min="3349" max="3349" width="11.42578125" style="110" customWidth="1"/>
    <col min="3350" max="3354" width="9.140625" style="110"/>
    <col min="3355" max="3355" width="26.85546875" style="110" customWidth="1"/>
    <col min="3356" max="3356" width="9.140625" style="110"/>
    <col min="3357" max="3357" width="29.28515625" style="110" customWidth="1"/>
    <col min="3358" max="3587" width="9.140625" style="110"/>
    <col min="3588" max="3588" width="2.28515625" style="110" customWidth="1"/>
    <col min="3589" max="3589" width="24" style="110" customWidth="1"/>
    <col min="3590" max="3590" width="30.42578125" style="110" customWidth="1"/>
    <col min="3591" max="3591" width="7.7109375" style="110" customWidth="1"/>
    <col min="3592" max="3592" width="8" style="110" customWidth="1"/>
    <col min="3593" max="3593" width="7.42578125" style="110" customWidth="1"/>
    <col min="3594" max="3594" width="9.7109375" style="110" customWidth="1"/>
    <col min="3595" max="3595" width="7.42578125" style="110" customWidth="1"/>
    <col min="3596" max="3596" width="9.28515625" style="110" customWidth="1"/>
    <col min="3597" max="3597" width="4.42578125" style="110" customWidth="1"/>
    <col min="3598" max="3598" width="16" style="110" customWidth="1"/>
    <col min="3599" max="3599" width="18.28515625" style="110" customWidth="1"/>
    <col min="3600" max="3601" width="9.140625" style="110"/>
    <col min="3602" max="3602" width="15.42578125" style="110" customWidth="1"/>
    <col min="3603" max="3604" width="9.140625" style="110"/>
    <col min="3605" max="3605" width="11.42578125" style="110" customWidth="1"/>
    <col min="3606" max="3610" width="9.140625" style="110"/>
    <col min="3611" max="3611" width="26.85546875" style="110" customWidth="1"/>
    <col min="3612" max="3612" width="9.140625" style="110"/>
    <col min="3613" max="3613" width="29.28515625" style="110" customWidth="1"/>
    <col min="3614" max="3843" width="9.140625" style="110"/>
    <col min="3844" max="3844" width="2.28515625" style="110" customWidth="1"/>
    <col min="3845" max="3845" width="24" style="110" customWidth="1"/>
    <col min="3846" max="3846" width="30.42578125" style="110" customWidth="1"/>
    <col min="3847" max="3847" width="7.7109375" style="110" customWidth="1"/>
    <col min="3848" max="3848" width="8" style="110" customWidth="1"/>
    <col min="3849" max="3849" width="7.42578125" style="110" customWidth="1"/>
    <col min="3850" max="3850" width="9.7109375" style="110" customWidth="1"/>
    <col min="3851" max="3851" width="7.42578125" style="110" customWidth="1"/>
    <col min="3852" max="3852" width="9.28515625" style="110" customWidth="1"/>
    <col min="3853" max="3853" width="4.42578125" style="110" customWidth="1"/>
    <col min="3854" max="3854" width="16" style="110" customWidth="1"/>
    <col min="3855" max="3855" width="18.28515625" style="110" customWidth="1"/>
    <col min="3856" max="3857" width="9.140625" style="110"/>
    <col min="3858" max="3858" width="15.42578125" style="110" customWidth="1"/>
    <col min="3859" max="3860" width="9.140625" style="110"/>
    <col min="3861" max="3861" width="11.42578125" style="110" customWidth="1"/>
    <col min="3862" max="3866" width="9.140625" style="110"/>
    <col min="3867" max="3867" width="26.85546875" style="110" customWidth="1"/>
    <col min="3868" max="3868" width="9.140625" style="110"/>
    <col min="3869" max="3869" width="29.28515625" style="110" customWidth="1"/>
    <col min="3870" max="4099" width="9.140625" style="110"/>
    <col min="4100" max="4100" width="2.28515625" style="110" customWidth="1"/>
    <col min="4101" max="4101" width="24" style="110" customWidth="1"/>
    <col min="4102" max="4102" width="30.42578125" style="110" customWidth="1"/>
    <col min="4103" max="4103" width="7.7109375" style="110" customWidth="1"/>
    <col min="4104" max="4104" width="8" style="110" customWidth="1"/>
    <col min="4105" max="4105" width="7.42578125" style="110" customWidth="1"/>
    <col min="4106" max="4106" width="9.7109375" style="110" customWidth="1"/>
    <col min="4107" max="4107" width="7.42578125" style="110" customWidth="1"/>
    <col min="4108" max="4108" width="9.28515625" style="110" customWidth="1"/>
    <col min="4109" max="4109" width="4.42578125" style="110" customWidth="1"/>
    <col min="4110" max="4110" width="16" style="110" customWidth="1"/>
    <col min="4111" max="4111" width="18.28515625" style="110" customWidth="1"/>
    <col min="4112" max="4113" width="9.140625" style="110"/>
    <col min="4114" max="4114" width="15.42578125" style="110" customWidth="1"/>
    <col min="4115" max="4116" width="9.140625" style="110"/>
    <col min="4117" max="4117" width="11.42578125" style="110" customWidth="1"/>
    <col min="4118" max="4122" width="9.140625" style="110"/>
    <col min="4123" max="4123" width="26.85546875" style="110" customWidth="1"/>
    <col min="4124" max="4124" width="9.140625" style="110"/>
    <col min="4125" max="4125" width="29.28515625" style="110" customWidth="1"/>
    <col min="4126" max="4355" width="9.140625" style="110"/>
    <col min="4356" max="4356" width="2.28515625" style="110" customWidth="1"/>
    <col min="4357" max="4357" width="24" style="110" customWidth="1"/>
    <col min="4358" max="4358" width="30.42578125" style="110" customWidth="1"/>
    <col min="4359" max="4359" width="7.7109375" style="110" customWidth="1"/>
    <col min="4360" max="4360" width="8" style="110" customWidth="1"/>
    <col min="4361" max="4361" width="7.42578125" style="110" customWidth="1"/>
    <col min="4362" max="4362" width="9.7109375" style="110" customWidth="1"/>
    <col min="4363" max="4363" width="7.42578125" style="110" customWidth="1"/>
    <col min="4364" max="4364" width="9.28515625" style="110" customWidth="1"/>
    <col min="4365" max="4365" width="4.42578125" style="110" customWidth="1"/>
    <col min="4366" max="4366" width="16" style="110" customWidth="1"/>
    <col min="4367" max="4367" width="18.28515625" style="110" customWidth="1"/>
    <col min="4368" max="4369" width="9.140625" style="110"/>
    <col min="4370" max="4370" width="15.42578125" style="110" customWidth="1"/>
    <col min="4371" max="4372" width="9.140625" style="110"/>
    <col min="4373" max="4373" width="11.42578125" style="110" customWidth="1"/>
    <col min="4374" max="4378" width="9.140625" style="110"/>
    <col min="4379" max="4379" width="26.85546875" style="110" customWidth="1"/>
    <col min="4380" max="4380" width="9.140625" style="110"/>
    <col min="4381" max="4381" width="29.28515625" style="110" customWidth="1"/>
    <col min="4382" max="4611" width="9.140625" style="110"/>
    <col min="4612" max="4612" width="2.28515625" style="110" customWidth="1"/>
    <col min="4613" max="4613" width="24" style="110" customWidth="1"/>
    <col min="4614" max="4614" width="30.42578125" style="110" customWidth="1"/>
    <col min="4615" max="4615" width="7.7109375" style="110" customWidth="1"/>
    <col min="4616" max="4616" width="8" style="110" customWidth="1"/>
    <col min="4617" max="4617" width="7.42578125" style="110" customWidth="1"/>
    <col min="4618" max="4618" width="9.7109375" style="110" customWidth="1"/>
    <col min="4619" max="4619" width="7.42578125" style="110" customWidth="1"/>
    <col min="4620" max="4620" width="9.28515625" style="110" customWidth="1"/>
    <col min="4621" max="4621" width="4.42578125" style="110" customWidth="1"/>
    <col min="4622" max="4622" width="16" style="110" customWidth="1"/>
    <col min="4623" max="4623" width="18.28515625" style="110" customWidth="1"/>
    <col min="4624" max="4625" width="9.140625" style="110"/>
    <col min="4626" max="4626" width="15.42578125" style="110" customWidth="1"/>
    <col min="4627" max="4628" width="9.140625" style="110"/>
    <col min="4629" max="4629" width="11.42578125" style="110" customWidth="1"/>
    <col min="4630" max="4634" width="9.140625" style="110"/>
    <col min="4635" max="4635" width="26.85546875" style="110" customWidth="1"/>
    <col min="4636" max="4636" width="9.140625" style="110"/>
    <col min="4637" max="4637" width="29.28515625" style="110" customWidth="1"/>
    <col min="4638" max="4867" width="9.140625" style="110"/>
    <col min="4868" max="4868" width="2.28515625" style="110" customWidth="1"/>
    <col min="4869" max="4869" width="24" style="110" customWidth="1"/>
    <col min="4870" max="4870" width="30.42578125" style="110" customWidth="1"/>
    <col min="4871" max="4871" width="7.7109375" style="110" customWidth="1"/>
    <col min="4872" max="4872" width="8" style="110" customWidth="1"/>
    <col min="4873" max="4873" width="7.42578125" style="110" customWidth="1"/>
    <col min="4874" max="4874" width="9.7109375" style="110" customWidth="1"/>
    <col min="4875" max="4875" width="7.42578125" style="110" customWidth="1"/>
    <col min="4876" max="4876" width="9.28515625" style="110" customWidth="1"/>
    <col min="4877" max="4877" width="4.42578125" style="110" customWidth="1"/>
    <col min="4878" max="4878" width="16" style="110" customWidth="1"/>
    <col min="4879" max="4879" width="18.28515625" style="110" customWidth="1"/>
    <col min="4880" max="4881" width="9.140625" style="110"/>
    <col min="4882" max="4882" width="15.42578125" style="110" customWidth="1"/>
    <col min="4883" max="4884" width="9.140625" style="110"/>
    <col min="4885" max="4885" width="11.42578125" style="110" customWidth="1"/>
    <col min="4886" max="4890" width="9.140625" style="110"/>
    <col min="4891" max="4891" width="26.85546875" style="110" customWidth="1"/>
    <col min="4892" max="4892" width="9.140625" style="110"/>
    <col min="4893" max="4893" width="29.28515625" style="110" customWidth="1"/>
    <col min="4894" max="5123" width="9.140625" style="110"/>
    <col min="5124" max="5124" width="2.28515625" style="110" customWidth="1"/>
    <col min="5125" max="5125" width="24" style="110" customWidth="1"/>
    <col min="5126" max="5126" width="30.42578125" style="110" customWidth="1"/>
    <col min="5127" max="5127" width="7.7109375" style="110" customWidth="1"/>
    <col min="5128" max="5128" width="8" style="110" customWidth="1"/>
    <col min="5129" max="5129" width="7.42578125" style="110" customWidth="1"/>
    <col min="5130" max="5130" width="9.7109375" style="110" customWidth="1"/>
    <col min="5131" max="5131" width="7.42578125" style="110" customWidth="1"/>
    <col min="5132" max="5132" width="9.28515625" style="110" customWidth="1"/>
    <col min="5133" max="5133" width="4.42578125" style="110" customWidth="1"/>
    <col min="5134" max="5134" width="16" style="110" customWidth="1"/>
    <col min="5135" max="5135" width="18.28515625" style="110" customWidth="1"/>
    <col min="5136" max="5137" width="9.140625" style="110"/>
    <col min="5138" max="5138" width="15.42578125" style="110" customWidth="1"/>
    <col min="5139" max="5140" width="9.140625" style="110"/>
    <col min="5141" max="5141" width="11.42578125" style="110" customWidth="1"/>
    <col min="5142" max="5146" width="9.140625" style="110"/>
    <col min="5147" max="5147" width="26.85546875" style="110" customWidth="1"/>
    <col min="5148" max="5148" width="9.140625" style="110"/>
    <col min="5149" max="5149" width="29.28515625" style="110" customWidth="1"/>
    <col min="5150" max="5379" width="9.140625" style="110"/>
    <col min="5380" max="5380" width="2.28515625" style="110" customWidth="1"/>
    <col min="5381" max="5381" width="24" style="110" customWidth="1"/>
    <col min="5382" max="5382" width="30.42578125" style="110" customWidth="1"/>
    <col min="5383" max="5383" width="7.7109375" style="110" customWidth="1"/>
    <col min="5384" max="5384" width="8" style="110" customWidth="1"/>
    <col min="5385" max="5385" width="7.42578125" style="110" customWidth="1"/>
    <col min="5386" max="5386" width="9.7109375" style="110" customWidth="1"/>
    <col min="5387" max="5387" width="7.42578125" style="110" customWidth="1"/>
    <col min="5388" max="5388" width="9.28515625" style="110" customWidth="1"/>
    <col min="5389" max="5389" width="4.42578125" style="110" customWidth="1"/>
    <col min="5390" max="5390" width="16" style="110" customWidth="1"/>
    <col min="5391" max="5391" width="18.28515625" style="110" customWidth="1"/>
    <col min="5392" max="5393" width="9.140625" style="110"/>
    <col min="5394" max="5394" width="15.42578125" style="110" customWidth="1"/>
    <col min="5395" max="5396" width="9.140625" style="110"/>
    <col min="5397" max="5397" width="11.42578125" style="110" customWidth="1"/>
    <col min="5398" max="5402" width="9.140625" style="110"/>
    <col min="5403" max="5403" width="26.85546875" style="110" customWidth="1"/>
    <col min="5404" max="5404" width="9.140625" style="110"/>
    <col min="5405" max="5405" width="29.28515625" style="110" customWidth="1"/>
    <col min="5406" max="5635" width="9.140625" style="110"/>
    <col min="5636" max="5636" width="2.28515625" style="110" customWidth="1"/>
    <col min="5637" max="5637" width="24" style="110" customWidth="1"/>
    <col min="5638" max="5638" width="30.42578125" style="110" customWidth="1"/>
    <col min="5639" max="5639" width="7.7109375" style="110" customWidth="1"/>
    <col min="5640" max="5640" width="8" style="110" customWidth="1"/>
    <col min="5641" max="5641" width="7.42578125" style="110" customWidth="1"/>
    <col min="5642" max="5642" width="9.7109375" style="110" customWidth="1"/>
    <col min="5643" max="5643" width="7.42578125" style="110" customWidth="1"/>
    <col min="5644" max="5644" width="9.28515625" style="110" customWidth="1"/>
    <col min="5645" max="5645" width="4.42578125" style="110" customWidth="1"/>
    <col min="5646" max="5646" width="16" style="110" customWidth="1"/>
    <col min="5647" max="5647" width="18.28515625" style="110" customWidth="1"/>
    <col min="5648" max="5649" width="9.140625" style="110"/>
    <col min="5650" max="5650" width="15.42578125" style="110" customWidth="1"/>
    <col min="5651" max="5652" width="9.140625" style="110"/>
    <col min="5653" max="5653" width="11.42578125" style="110" customWidth="1"/>
    <col min="5654" max="5658" width="9.140625" style="110"/>
    <col min="5659" max="5659" width="26.85546875" style="110" customWidth="1"/>
    <col min="5660" max="5660" width="9.140625" style="110"/>
    <col min="5661" max="5661" width="29.28515625" style="110" customWidth="1"/>
    <col min="5662" max="5891" width="9.140625" style="110"/>
    <col min="5892" max="5892" width="2.28515625" style="110" customWidth="1"/>
    <col min="5893" max="5893" width="24" style="110" customWidth="1"/>
    <col min="5894" max="5894" width="30.42578125" style="110" customWidth="1"/>
    <col min="5895" max="5895" width="7.7109375" style="110" customWidth="1"/>
    <col min="5896" max="5896" width="8" style="110" customWidth="1"/>
    <col min="5897" max="5897" width="7.42578125" style="110" customWidth="1"/>
    <col min="5898" max="5898" width="9.7109375" style="110" customWidth="1"/>
    <col min="5899" max="5899" width="7.42578125" style="110" customWidth="1"/>
    <col min="5900" max="5900" width="9.28515625" style="110" customWidth="1"/>
    <col min="5901" max="5901" width="4.42578125" style="110" customWidth="1"/>
    <col min="5902" max="5902" width="16" style="110" customWidth="1"/>
    <col min="5903" max="5903" width="18.28515625" style="110" customWidth="1"/>
    <col min="5904" max="5905" width="9.140625" style="110"/>
    <col min="5906" max="5906" width="15.42578125" style="110" customWidth="1"/>
    <col min="5907" max="5908" width="9.140625" style="110"/>
    <col min="5909" max="5909" width="11.42578125" style="110" customWidth="1"/>
    <col min="5910" max="5914" width="9.140625" style="110"/>
    <col min="5915" max="5915" width="26.85546875" style="110" customWidth="1"/>
    <col min="5916" max="5916" width="9.140625" style="110"/>
    <col min="5917" max="5917" width="29.28515625" style="110" customWidth="1"/>
    <col min="5918" max="6147" width="9.140625" style="110"/>
    <col min="6148" max="6148" width="2.28515625" style="110" customWidth="1"/>
    <col min="6149" max="6149" width="24" style="110" customWidth="1"/>
    <col min="6150" max="6150" width="30.42578125" style="110" customWidth="1"/>
    <col min="6151" max="6151" width="7.7109375" style="110" customWidth="1"/>
    <col min="6152" max="6152" width="8" style="110" customWidth="1"/>
    <col min="6153" max="6153" width="7.42578125" style="110" customWidth="1"/>
    <col min="6154" max="6154" width="9.7109375" style="110" customWidth="1"/>
    <col min="6155" max="6155" width="7.42578125" style="110" customWidth="1"/>
    <col min="6156" max="6156" width="9.28515625" style="110" customWidth="1"/>
    <col min="6157" max="6157" width="4.42578125" style="110" customWidth="1"/>
    <col min="6158" max="6158" width="16" style="110" customWidth="1"/>
    <col min="6159" max="6159" width="18.28515625" style="110" customWidth="1"/>
    <col min="6160" max="6161" width="9.140625" style="110"/>
    <col min="6162" max="6162" width="15.42578125" style="110" customWidth="1"/>
    <col min="6163" max="6164" width="9.140625" style="110"/>
    <col min="6165" max="6165" width="11.42578125" style="110" customWidth="1"/>
    <col min="6166" max="6170" width="9.140625" style="110"/>
    <col min="6171" max="6171" width="26.85546875" style="110" customWidth="1"/>
    <col min="6172" max="6172" width="9.140625" style="110"/>
    <col min="6173" max="6173" width="29.28515625" style="110" customWidth="1"/>
    <col min="6174" max="6403" width="9.140625" style="110"/>
    <col min="6404" max="6404" width="2.28515625" style="110" customWidth="1"/>
    <col min="6405" max="6405" width="24" style="110" customWidth="1"/>
    <col min="6406" max="6406" width="30.42578125" style="110" customWidth="1"/>
    <col min="6407" max="6407" width="7.7109375" style="110" customWidth="1"/>
    <col min="6408" max="6408" width="8" style="110" customWidth="1"/>
    <col min="6409" max="6409" width="7.42578125" style="110" customWidth="1"/>
    <col min="6410" max="6410" width="9.7109375" style="110" customWidth="1"/>
    <col min="6411" max="6411" width="7.42578125" style="110" customWidth="1"/>
    <col min="6412" max="6412" width="9.28515625" style="110" customWidth="1"/>
    <col min="6413" max="6413" width="4.42578125" style="110" customWidth="1"/>
    <col min="6414" max="6414" width="16" style="110" customWidth="1"/>
    <col min="6415" max="6415" width="18.28515625" style="110" customWidth="1"/>
    <col min="6416" max="6417" width="9.140625" style="110"/>
    <col min="6418" max="6418" width="15.42578125" style="110" customWidth="1"/>
    <col min="6419" max="6420" width="9.140625" style="110"/>
    <col min="6421" max="6421" width="11.42578125" style="110" customWidth="1"/>
    <col min="6422" max="6426" width="9.140625" style="110"/>
    <col min="6427" max="6427" width="26.85546875" style="110" customWidth="1"/>
    <col min="6428" max="6428" width="9.140625" style="110"/>
    <col min="6429" max="6429" width="29.28515625" style="110" customWidth="1"/>
    <col min="6430" max="6659" width="9.140625" style="110"/>
    <col min="6660" max="6660" width="2.28515625" style="110" customWidth="1"/>
    <col min="6661" max="6661" width="24" style="110" customWidth="1"/>
    <col min="6662" max="6662" width="30.42578125" style="110" customWidth="1"/>
    <col min="6663" max="6663" width="7.7109375" style="110" customWidth="1"/>
    <col min="6664" max="6664" width="8" style="110" customWidth="1"/>
    <col min="6665" max="6665" width="7.42578125" style="110" customWidth="1"/>
    <col min="6666" max="6666" width="9.7109375" style="110" customWidth="1"/>
    <col min="6667" max="6667" width="7.42578125" style="110" customWidth="1"/>
    <col min="6668" max="6668" width="9.28515625" style="110" customWidth="1"/>
    <col min="6669" max="6669" width="4.42578125" style="110" customWidth="1"/>
    <col min="6670" max="6670" width="16" style="110" customWidth="1"/>
    <col min="6671" max="6671" width="18.28515625" style="110" customWidth="1"/>
    <col min="6672" max="6673" width="9.140625" style="110"/>
    <col min="6674" max="6674" width="15.42578125" style="110" customWidth="1"/>
    <col min="6675" max="6676" width="9.140625" style="110"/>
    <col min="6677" max="6677" width="11.42578125" style="110" customWidth="1"/>
    <col min="6678" max="6682" width="9.140625" style="110"/>
    <col min="6683" max="6683" width="26.85546875" style="110" customWidth="1"/>
    <col min="6684" max="6684" width="9.140625" style="110"/>
    <col min="6685" max="6685" width="29.28515625" style="110" customWidth="1"/>
    <col min="6686" max="6915" width="9.140625" style="110"/>
    <col min="6916" max="6916" width="2.28515625" style="110" customWidth="1"/>
    <col min="6917" max="6917" width="24" style="110" customWidth="1"/>
    <col min="6918" max="6918" width="30.42578125" style="110" customWidth="1"/>
    <col min="6919" max="6919" width="7.7109375" style="110" customWidth="1"/>
    <col min="6920" max="6920" width="8" style="110" customWidth="1"/>
    <col min="6921" max="6921" width="7.42578125" style="110" customWidth="1"/>
    <col min="6922" max="6922" width="9.7109375" style="110" customWidth="1"/>
    <col min="6923" max="6923" width="7.42578125" style="110" customWidth="1"/>
    <col min="6924" max="6924" width="9.28515625" style="110" customWidth="1"/>
    <col min="6925" max="6925" width="4.42578125" style="110" customWidth="1"/>
    <col min="6926" max="6926" width="16" style="110" customWidth="1"/>
    <col min="6927" max="6927" width="18.28515625" style="110" customWidth="1"/>
    <col min="6928" max="6929" width="9.140625" style="110"/>
    <col min="6930" max="6930" width="15.42578125" style="110" customWidth="1"/>
    <col min="6931" max="6932" width="9.140625" style="110"/>
    <col min="6933" max="6933" width="11.42578125" style="110" customWidth="1"/>
    <col min="6934" max="6938" width="9.140625" style="110"/>
    <col min="6939" max="6939" width="26.85546875" style="110" customWidth="1"/>
    <col min="6940" max="6940" width="9.140625" style="110"/>
    <col min="6941" max="6941" width="29.28515625" style="110" customWidth="1"/>
    <col min="6942" max="7171" width="9.140625" style="110"/>
    <col min="7172" max="7172" width="2.28515625" style="110" customWidth="1"/>
    <col min="7173" max="7173" width="24" style="110" customWidth="1"/>
    <col min="7174" max="7174" width="30.42578125" style="110" customWidth="1"/>
    <col min="7175" max="7175" width="7.7109375" style="110" customWidth="1"/>
    <col min="7176" max="7176" width="8" style="110" customWidth="1"/>
    <col min="7177" max="7177" width="7.42578125" style="110" customWidth="1"/>
    <col min="7178" max="7178" width="9.7109375" style="110" customWidth="1"/>
    <col min="7179" max="7179" width="7.42578125" style="110" customWidth="1"/>
    <col min="7180" max="7180" width="9.28515625" style="110" customWidth="1"/>
    <col min="7181" max="7181" width="4.42578125" style="110" customWidth="1"/>
    <col min="7182" max="7182" width="16" style="110" customWidth="1"/>
    <col min="7183" max="7183" width="18.28515625" style="110" customWidth="1"/>
    <col min="7184" max="7185" width="9.140625" style="110"/>
    <col min="7186" max="7186" width="15.42578125" style="110" customWidth="1"/>
    <col min="7187" max="7188" width="9.140625" style="110"/>
    <col min="7189" max="7189" width="11.42578125" style="110" customWidth="1"/>
    <col min="7190" max="7194" width="9.140625" style="110"/>
    <col min="7195" max="7195" width="26.85546875" style="110" customWidth="1"/>
    <col min="7196" max="7196" width="9.140625" style="110"/>
    <col min="7197" max="7197" width="29.28515625" style="110" customWidth="1"/>
    <col min="7198" max="7427" width="9.140625" style="110"/>
    <col min="7428" max="7428" width="2.28515625" style="110" customWidth="1"/>
    <col min="7429" max="7429" width="24" style="110" customWidth="1"/>
    <col min="7430" max="7430" width="30.42578125" style="110" customWidth="1"/>
    <col min="7431" max="7431" width="7.7109375" style="110" customWidth="1"/>
    <col min="7432" max="7432" width="8" style="110" customWidth="1"/>
    <col min="7433" max="7433" width="7.42578125" style="110" customWidth="1"/>
    <col min="7434" max="7434" width="9.7109375" style="110" customWidth="1"/>
    <col min="7435" max="7435" width="7.42578125" style="110" customWidth="1"/>
    <col min="7436" max="7436" width="9.28515625" style="110" customWidth="1"/>
    <col min="7437" max="7437" width="4.42578125" style="110" customWidth="1"/>
    <col min="7438" max="7438" width="16" style="110" customWidth="1"/>
    <col min="7439" max="7439" width="18.28515625" style="110" customWidth="1"/>
    <col min="7440" max="7441" width="9.140625" style="110"/>
    <col min="7442" max="7442" width="15.42578125" style="110" customWidth="1"/>
    <col min="7443" max="7444" width="9.140625" style="110"/>
    <col min="7445" max="7445" width="11.42578125" style="110" customWidth="1"/>
    <col min="7446" max="7450" width="9.140625" style="110"/>
    <col min="7451" max="7451" width="26.85546875" style="110" customWidth="1"/>
    <col min="7452" max="7452" width="9.140625" style="110"/>
    <col min="7453" max="7453" width="29.28515625" style="110" customWidth="1"/>
    <col min="7454" max="7683" width="9.140625" style="110"/>
    <col min="7684" max="7684" width="2.28515625" style="110" customWidth="1"/>
    <col min="7685" max="7685" width="24" style="110" customWidth="1"/>
    <col min="7686" max="7686" width="30.42578125" style="110" customWidth="1"/>
    <col min="7687" max="7687" width="7.7109375" style="110" customWidth="1"/>
    <col min="7688" max="7688" width="8" style="110" customWidth="1"/>
    <col min="7689" max="7689" width="7.42578125" style="110" customWidth="1"/>
    <col min="7690" max="7690" width="9.7109375" style="110" customWidth="1"/>
    <col min="7691" max="7691" width="7.42578125" style="110" customWidth="1"/>
    <col min="7692" max="7692" width="9.28515625" style="110" customWidth="1"/>
    <col min="7693" max="7693" width="4.42578125" style="110" customWidth="1"/>
    <col min="7694" max="7694" width="16" style="110" customWidth="1"/>
    <col min="7695" max="7695" width="18.28515625" style="110" customWidth="1"/>
    <col min="7696" max="7697" width="9.140625" style="110"/>
    <col min="7698" max="7698" width="15.42578125" style="110" customWidth="1"/>
    <col min="7699" max="7700" width="9.140625" style="110"/>
    <col min="7701" max="7701" width="11.42578125" style="110" customWidth="1"/>
    <col min="7702" max="7706" width="9.140625" style="110"/>
    <col min="7707" max="7707" width="26.85546875" style="110" customWidth="1"/>
    <col min="7708" max="7708" width="9.140625" style="110"/>
    <col min="7709" max="7709" width="29.28515625" style="110" customWidth="1"/>
    <col min="7710" max="7939" width="9.140625" style="110"/>
    <col min="7940" max="7940" width="2.28515625" style="110" customWidth="1"/>
    <col min="7941" max="7941" width="24" style="110" customWidth="1"/>
    <col min="7942" max="7942" width="30.42578125" style="110" customWidth="1"/>
    <col min="7943" max="7943" width="7.7109375" style="110" customWidth="1"/>
    <col min="7944" max="7944" width="8" style="110" customWidth="1"/>
    <col min="7945" max="7945" width="7.42578125" style="110" customWidth="1"/>
    <col min="7946" max="7946" width="9.7109375" style="110" customWidth="1"/>
    <col min="7947" max="7947" width="7.42578125" style="110" customWidth="1"/>
    <col min="7948" max="7948" width="9.28515625" style="110" customWidth="1"/>
    <col min="7949" max="7949" width="4.42578125" style="110" customWidth="1"/>
    <col min="7950" max="7950" width="16" style="110" customWidth="1"/>
    <col min="7951" max="7951" width="18.28515625" style="110" customWidth="1"/>
    <col min="7952" max="7953" width="9.140625" style="110"/>
    <col min="7954" max="7954" width="15.42578125" style="110" customWidth="1"/>
    <col min="7955" max="7956" width="9.140625" style="110"/>
    <col min="7957" max="7957" width="11.42578125" style="110" customWidth="1"/>
    <col min="7958" max="7962" width="9.140625" style="110"/>
    <col min="7963" max="7963" width="26.85546875" style="110" customWidth="1"/>
    <col min="7964" max="7964" width="9.140625" style="110"/>
    <col min="7965" max="7965" width="29.28515625" style="110" customWidth="1"/>
    <col min="7966" max="8195" width="9.140625" style="110"/>
    <col min="8196" max="8196" width="2.28515625" style="110" customWidth="1"/>
    <col min="8197" max="8197" width="24" style="110" customWidth="1"/>
    <col min="8198" max="8198" width="30.42578125" style="110" customWidth="1"/>
    <col min="8199" max="8199" width="7.7109375" style="110" customWidth="1"/>
    <col min="8200" max="8200" width="8" style="110" customWidth="1"/>
    <col min="8201" max="8201" width="7.42578125" style="110" customWidth="1"/>
    <col min="8202" max="8202" width="9.7109375" style="110" customWidth="1"/>
    <col min="8203" max="8203" width="7.42578125" style="110" customWidth="1"/>
    <col min="8204" max="8204" width="9.28515625" style="110" customWidth="1"/>
    <col min="8205" max="8205" width="4.42578125" style="110" customWidth="1"/>
    <col min="8206" max="8206" width="16" style="110" customWidth="1"/>
    <col min="8207" max="8207" width="18.28515625" style="110" customWidth="1"/>
    <col min="8208" max="8209" width="9.140625" style="110"/>
    <col min="8210" max="8210" width="15.42578125" style="110" customWidth="1"/>
    <col min="8211" max="8212" width="9.140625" style="110"/>
    <col min="8213" max="8213" width="11.42578125" style="110" customWidth="1"/>
    <col min="8214" max="8218" width="9.140625" style="110"/>
    <col min="8219" max="8219" width="26.85546875" style="110" customWidth="1"/>
    <col min="8220" max="8220" width="9.140625" style="110"/>
    <col min="8221" max="8221" width="29.28515625" style="110" customWidth="1"/>
    <col min="8222" max="8451" width="9.140625" style="110"/>
    <col min="8452" max="8452" width="2.28515625" style="110" customWidth="1"/>
    <col min="8453" max="8453" width="24" style="110" customWidth="1"/>
    <col min="8454" max="8454" width="30.42578125" style="110" customWidth="1"/>
    <col min="8455" max="8455" width="7.7109375" style="110" customWidth="1"/>
    <col min="8456" max="8456" width="8" style="110" customWidth="1"/>
    <col min="8457" max="8457" width="7.42578125" style="110" customWidth="1"/>
    <col min="8458" max="8458" width="9.7109375" style="110" customWidth="1"/>
    <col min="8459" max="8459" width="7.42578125" style="110" customWidth="1"/>
    <col min="8460" max="8460" width="9.28515625" style="110" customWidth="1"/>
    <col min="8461" max="8461" width="4.42578125" style="110" customWidth="1"/>
    <col min="8462" max="8462" width="16" style="110" customWidth="1"/>
    <col min="8463" max="8463" width="18.28515625" style="110" customWidth="1"/>
    <col min="8464" max="8465" width="9.140625" style="110"/>
    <col min="8466" max="8466" width="15.42578125" style="110" customWidth="1"/>
    <col min="8467" max="8468" width="9.140625" style="110"/>
    <col min="8469" max="8469" width="11.42578125" style="110" customWidth="1"/>
    <col min="8470" max="8474" width="9.140625" style="110"/>
    <col min="8475" max="8475" width="26.85546875" style="110" customWidth="1"/>
    <col min="8476" max="8476" width="9.140625" style="110"/>
    <col min="8477" max="8477" width="29.28515625" style="110" customWidth="1"/>
    <col min="8478" max="8707" width="9.140625" style="110"/>
    <col min="8708" max="8708" width="2.28515625" style="110" customWidth="1"/>
    <col min="8709" max="8709" width="24" style="110" customWidth="1"/>
    <col min="8710" max="8710" width="30.42578125" style="110" customWidth="1"/>
    <col min="8711" max="8711" width="7.7109375" style="110" customWidth="1"/>
    <col min="8712" max="8712" width="8" style="110" customWidth="1"/>
    <col min="8713" max="8713" width="7.42578125" style="110" customWidth="1"/>
    <col min="8714" max="8714" width="9.7109375" style="110" customWidth="1"/>
    <col min="8715" max="8715" width="7.42578125" style="110" customWidth="1"/>
    <col min="8716" max="8716" width="9.28515625" style="110" customWidth="1"/>
    <col min="8717" max="8717" width="4.42578125" style="110" customWidth="1"/>
    <col min="8718" max="8718" width="16" style="110" customWidth="1"/>
    <col min="8719" max="8719" width="18.28515625" style="110" customWidth="1"/>
    <col min="8720" max="8721" width="9.140625" style="110"/>
    <col min="8722" max="8722" width="15.42578125" style="110" customWidth="1"/>
    <col min="8723" max="8724" width="9.140625" style="110"/>
    <col min="8725" max="8725" width="11.42578125" style="110" customWidth="1"/>
    <col min="8726" max="8730" width="9.140625" style="110"/>
    <col min="8731" max="8731" width="26.85546875" style="110" customWidth="1"/>
    <col min="8732" max="8732" width="9.140625" style="110"/>
    <col min="8733" max="8733" width="29.28515625" style="110" customWidth="1"/>
    <col min="8734" max="8963" width="9.140625" style="110"/>
    <col min="8964" max="8964" width="2.28515625" style="110" customWidth="1"/>
    <col min="8965" max="8965" width="24" style="110" customWidth="1"/>
    <col min="8966" max="8966" width="30.42578125" style="110" customWidth="1"/>
    <col min="8967" max="8967" width="7.7109375" style="110" customWidth="1"/>
    <col min="8968" max="8968" width="8" style="110" customWidth="1"/>
    <col min="8969" max="8969" width="7.42578125" style="110" customWidth="1"/>
    <col min="8970" max="8970" width="9.7109375" style="110" customWidth="1"/>
    <col min="8971" max="8971" width="7.42578125" style="110" customWidth="1"/>
    <col min="8972" max="8972" width="9.28515625" style="110" customWidth="1"/>
    <col min="8973" max="8973" width="4.42578125" style="110" customWidth="1"/>
    <col min="8974" max="8974" width="16" style="110" customWidth="1"/>
    <col min="8975" max="8975" width="18.28515625" style="110" customWidth="1"/>
    <col min="8976" max="8977" width="9.140625" style="110"/>
    <col min="8978" max="8978" width="15.42578125" style="110" customWidth="1"/>
    <col min="8979" max="8980" width="9.140625" style="110"/>
    <col min="8981" max="8981" width="11.42578125" style="110" customWidth="1"/>
    <col min="8982" max="8986" width="9.140625" style="110"/>
    <col min="8987" max="8987" width="26.85546875" style="110" customWidth="1"/>
    <col min="8988" max="8988" width="9.140625" style="110"/>
    <col min="8989" max="8989" width="29.28515625" style="110" customWidth="1"/>
    <col min="8990" max="9219" width="9.140625" style="110"/>
    <col min="9220" max="9220" width="2.28515625" style="110" customWidth="1"/>
    <col min="9221" max="9221" width="24" style="110" customWidth="1"/>
    <col min="9222" max="9222" width="30.42578125" style="110" customWidth="1"/>
    <col min="9223" max="9223" width="7.7109375" style="110" customWidth="1"/>
    <col min="9224" max="9224" width="8" style="110" customWidth="1"/>
    <col min="9225" max="9225" width="7.42578125" style="110" customWidth="1"/>
    <col min="9226" max="9226" width="9.7109375" style="110" customWidth="1"/>
    <col min="9227" max="9227" width="7.42578125" style="110" customWidth="1"/>
    <col min="9228" max="9228" width="9.28515625" style="110" customWidth="1"/>
    <col min="9229" max="9229" width="4.42578125" style="110" customWidth="1"/>
    <col min="9230" max="9230" width="16" style="110" customWidth="1"/>
    <col min="9231" max="9231" width="18.28515625" style="110" customWidth="1"/>
    <col min="9232" max="9233" width="9.140625" style="110"/>
    <col min="9234" max="9234" width="15.42578125" style="110" customWidth="1"/>
    <col min="9235" max="9236" width="9.140625" style="110"/>
    <col min="9237" max="9237" width="11.42578125" style="110" customWidth="1"/>
    <col min="9238" max="9242" width="9.140625" style="110"/>
    <col min="9243" max="9243" width="26.85546875" style="110" customWidth="1"/>
    <col min="9244" max="9244" width="9.140625" style="110"/>
    <col min="9245" max="9245" width="29.28515625" style="110" customWidth="1"/>
    <col min="9246" max="9475" width="9.140625" style="110"/>
    <col min="9476" max="9476" width="2.28515625" style="110" customWidth="1"/>
    <col min="9477" max="9477" width="24" style="110" customWidth="1"/>
    <col min="9478" max="9478" width="30.42578125" style="110" customWidth="1"/>
    <col min="9479" max="9479" width="7.7109375" style="110" customWidth="1"/>
    <col min="9480" max="9480" width="8" style="110" customWidth="1"/>
    <col min="9481" max="9481" width="7.42578125" style="110" customWidth="1"/>
    <col min="9482" max="9482" width="9.7109375" style="110" customWidth="1"/>
    <col min="9483" max="9483" width="7.42578125" style="110" customWidth="1"/>
    <col min="9484" max="9484" width="9.28515625" style="110" customWidth="1"/>
    <col min="9485" max="9485" width="4.42578125" style="110" customWidth="1"/>
    <col min="9486" max="9486" width="16" style="110" customWidth="1"/>
    <col min="9487" max="9487" width="18.28515625" style="110" customWidth="1"/>
    <col min="9488" max="9489" width="9.140625" style="110"/>
    <col min="9490" max="9490" width="15.42578125" style="110" customWidth="1"/>
    <col min="9491" max="9492" width="9.140625" style="110"/>
    <col min="9493" max="9493" width="11.42578125" style="110" customWidth="1"/>
    <col min="9494" max="9498" width="9.140625" style="110"/>
    <col min="9499" max="9499" width="26.85546875" style="110" customWidth="1"/>
    <col min="9500" max="9500" width="9.140625" style="110"/>
    <col min="9501" max="9501" width="29.28515625" style="110" customWidth="1"/>
    <col min="9502" max="9731" width="9.140625" style="110"/>
    <col min="9732" max="9732" width="2.28515625" style="110" customWidth="1"/>
    <col min="9733" max="9733" width="24" style="110" customWidth="1"/>
    <col min="9734" max="9734" width="30.42578125" style="110" customWidth="1"/>
    <col min="9735" max="9735" width="7.7109375" style="110" customWidth="1"/>
    <col min="9736" max="9736" width="8" style="110" customWidth="1"/>
    <col min="9737" max="9737" width="7.42578125" style="110" customWidth="1"/>
    <col min="9738" max="9738" width="9.7109375" style="110" customWidth="1"/>
    <col min="9739" max="9739" width="7.42578125" style="110" customWidth="1"/>
    <col min="9740" max="9740" width="9.28515625" style="110" customWidth="1"/>
    <col min="9741" max="9741" width="4.42578125" style="110" customWidth="1"/>
    <col min="9742" max="9742" width="16" style="110" customWidth="1"/>
    <col min="9743" max="9743" width="18.28515625" style="110" customWidth="1"/>
    <col min="9744" max="9745" width="9.140625" style="110"/>
    <col min="9746" max="9746" width="15.42578125" style="110" customWidth="1"/>
    <col min="9747" max="9748" width="9.140625" style="110"/>
    <col min="9749" max="9749" width="11.42578125" style="110" customWidth="1"/>
    <col min="9750" max="9754" width="9.140625" style="110"/>
    <col min="9755" max="9755" width="26.85546875" style="110" customWidth="1"/>
    <col min="9756" max="9756" width="9.140625" style="110"/>
    <col min="9757" max="9757" width="29.28515625" style="110" customWidth="1"/>
    <col min="9758" max="9987" width="9.140625" style="110"/>
    <col min="9988" max="9988" width="2.28515625" style="110" customWidth="1"/>
    <col min="9989" max="9989" width="24" style="110" customWidth="1"/>
    <col min="9990" max="9990" width="30.42578125" style="110" customWidth="1"/>
    <col min="9991" max="9991" width="7.7109375" style="110" customWidth="1"/>
    <col min="9992" max="9992" width="8" style="110" customWidth="1"/>
    <col min="9993" max="9993" width="7.42578125" style="110" customWidth="1"/>
    <col min="9994" max="9994" width="9.7109375" style="110" customWidth="1"/>
    <col min="9995" max="9995" width="7.42578125" style="110" customWidth="1"/>
    <col min="9996" max="9996" width="9.28515625" style="110" customWidth="1"/>
    <col min="9997" max="9997" width="4.42578125" style="110" customWidth="1"/>
    <col min="9998" max="9998" width="16" style="110" customWidth="1"/>
    <col min="9999" max="9999" width="18.28515625" style="110" customWidth="1"/>
    <col min="10000" max="10001" width="9.140625" style="110"/>
    <col min="10002" max="10002" width="15.42578125" style="110" customWidth="1"/>
    <col min="10003" max="10004" width="9.140625" style="110"/>
    <col min="10005" max="10005" width="11.42578125" style="110" customWidth="1"/>
    <col min="10006" max="10010" width="9.140625" style="110"/>
    <col min="10011" max="10011" width="26.85546875" style="110" customWidth="1"/>
    <col min="10012" max="10012" width="9.140625" style="110"/>
    <col min="10013" max="10013" width="29.28515625" style="110" customWidth="1"/>
    <col min="10014" max="10243" width="9.140625" style="110"/>
    <col min="10244" max="10244" width="2.28515625" style="110" customWidth="1"/>
    <col min="10245" max="10245" width="24" style="110" customWidth="1"/>
    <col min="10246" max="10246" width="30.42578125" style="110" customWidth="1"/>
    <col min="10247" max="10247" width="7.7109375" style="110" customWidth="1"/>
    <col min="10248" max="10248" width="8" style="110" customWidth="1"/>
    <col min="10249" max="10249" width="7.42578125" style="110" customWidth="1"/>
    <col min="10250" max="10250" width="9.7109375" style="110" customWidth="1"/>
    <col min="10251" max="10251" width="7.42578125" style="110" customWidth="1"/>
    <col min="10252" max="10252" width="9.28515625" style="110" customWidth="1"/>
    <col min="10253" max="10253" width="4.42578125" style="110" customWidth="1"/>
    <col min="10254" max="10254" width="16" style="110" customWidth="1"/>
    <col min="10255" max="10255" width="18.28515625" style="110" customWidth="1"/>
    <col min="10256" max="10257" width="9.140625" style="110"/>
    <col min="10258" max="10258" width="15.42578125" style="110" customWidth="1"/>
    <col min="10259" max="10260" width="9.140625" style="110"/>
    <col min="10261" max="10261" width="11.42578125" style="110" customWidth="1"/>
    <col min="10262" max="10266" width="9.140625" style="110"/>
    <col min="10267" max="10267" width="26.85546875" style="110" customWidth="1"/>
    <col min="10268" max="10268" width="9.140625" style="110"/>
    <col min="10269" max="10269" width="29.28515625" style="110" customWidth="1"/>
    <col min="10270" max="10499" width="9.140625" style="110"/>
    <col min="10500" max="10500" width="2.28515625" style="110" customWidth="1"/>
    <col min="10501" max="10501" width="24" style="110" customWidth="1"/>
    <col min="10502" max="10502" width="30.42578125" style="110" customWidth="1"/>
    <col min="10503" max="10503" width="7.7109375" style="110" customWidth="1"/>
    <col min="10504" max="10504" width="8" style="110" customWidth="1"/>
    <col min="10505" max="10505" width="7.42578125" style="110" customWidth="1"/>
    <col min="10506" max="10506" width="9.7109375" style="110" customWidth="1"/>
    <col min="10507" max="10507" width="7.42578125" style="110" customWidth="1"/>
    <col min="10508" max="10508" width="9.28515625" style="110" customWidth="1"/>
    <col min="10509" max="10509" width="4.42578125" style="110" customWidth="1"/>
    <col min="10510" max="10510" width="16" style="110" customWidth="1"/>
    <col min="10511" max="10511" width="18.28515625" style="110" customWidth="1"/>
    <col min="10512" max="10513" width="9.140625" style="110"/>
    <col min="10514" max="10514" width="15.42578125" style="110" customWidth="1"/>
    <col min="10515" max="10516" width="9.140625" style="110"/>
    <col min="10517" max="10517" width="11.42578125" style="110" customWidth="1"/>
    <col min="10518" max="10522" width="9.140625" style="110"/>
    <col min="10523" max="10523" width="26.85546875" style="110" customWidth="1"/>
    <col min="10524" max="10524" width="9.140625" style="110"/>
    <col min="10525" max="10525" width="29.28515625" style="110" customWidth="1"/>
    <col min="10526" max="10755" width="9.140625" style="110"/>
    <col min="10756" max="10756" width="2.28515625" style="110" customWidth="1"/>
    <col min="10757" max="10757" width="24" style="110" customWidth="1"/>
    <col min="10758" max="10758" width="30.42578125" style="110" customWidth="1"/>
    <col min="10759" max="10759" width="7.7109375" style="110" customWidth="1"/>
    <col min="10760" max="10760" width="8" style="110" customWidth="1"/>
    <col min="10761" max="10761" width="7.42578125" style="110" customWidth="1"/>
    <col min="10762" max="10762" width="9.7109375" style="110" customWidth="1"/>
    <col min="10763" max="10763" width="7.42578125" style="110" customWidth="1"/>
    <col min="10764" max="10764" width="9.28515625" style="110" customWidth="1"/>
    <col min="10765" max="10765" width="4.42578125" style="110" customWidth="1"/>
    <col min="10766" max="10766" width="16" style="110" customWidth="1"/>
    <col min="10767" max="10767" width="18.28515625" style="110" customWidth="1"/>
    <col min="10768" max="10769" width="9.140625" style="110"/>
    <col min="10770" max="10770" width="15.42578125" style="110" customWidth="1"/>
    <col min="10771" max="10772" width="9.140625" style="110"/>
    <col min="10773" max="10773" width="11.42578125" style="110" customWidth="1"/>
    <col min="10774" max="10778" width="9.140625" style="110"/>
    <col min="10779" max="10779" width="26.85546875" style="110" customWidth="1"/>
    <col min="10780" max="10780" width="9.140625" style="110"/>
    <col min="10781" max="10781" width="29.28515625" style="110" customWidth="1"/>
    <col min="10782" max="11011" width="9.140625" style="110"/>
    <col min="11012" max="11012" width="2.28515625" style="110" customWidth="1"/>
    <col min="11013" max="11013" width="24" style="110" customWidth="1"/>
    <col min="11014" max="11014" width="30.42578125" style="110" customWidth="1"/>
    <col min="11015" max="11015" width="7.7109375" style="110" customWidth="1"/>
    <col min="11016" max="11016" width="8" style="110" customWidth="1"/>
    <col min="11017" max="11017" width="7.42578125" style="110" customWidth="1"/>
    <col min="11018" max="11018" width="9.7109375" style="110" customWidth="1"/>
    <col min="11019" max="11019" width="7.42578125" style="110" customWidth="1"/>
    <col min="11020" max="11020" width="9.28515625" style="110" customWidth="1"/>
    <col min="11021" max="11021" width="4.42578125" style="110" customWidth="1"/>
    <col min="11022" max="11022" width="16" style="110" customWidth="1"/>
    <col min="11023" max="11023" width="18.28515625" style="110" customWidth="1"/>
    <col min="11024" max="11025" width="9.140625" style="110"/>
    <col min="11026" max="11026" width="15.42578125" style="110" customWidth="1"/>
    <col min="11027" max="11028" width="9.140625" style="110"/>
    <col min="11029" max="11029" width="11.42578125" style="110" customWidth="1"/>
    <col min="11030" max="11034" width="9.140625" style="110"/>
    <col min="11035" max="11035" width="26.85546875" style="110" customWidth="1"/>
    <col min="11036" max="11036" width="9.140625" style="110"/>
    <col min="11037" max="11037" width="29.28515625" style="110" customWidth="1"/>
    <col min="11038" max="11267" width="9.140625" style="110"/>
    <col min="11268" max="11268" width="2.28515625" style="110" customWidth="1"/>
    <col min="11269" max="11269" width="24" style="110" customWidth="1"/>
    <col min="11270" max="11270" width="30.42578125" style="110" customWidth="1"/>
    <col min="11271" max="11271" width="7.7109375" style="110" customWidth="1"/>
    <col min="11272" max="11272" width="8" style="110" customWidth="1"/>
    <col min="11273" max="11273" width="7.42578125" style="110" customWidth="1"/>
    <col min="11274" max="11274" width="9.7109375" style="110" customWidth="1"/>
    <col min="11275" max="11275" width="7.42578125" style="110" customWidth="1"/>
    <col min="11276" max="11276" width="9.28515625" style="110" customWidth="1"/>
    <col min="11277" max="11277" width="4.42578125" style="110" customWidth="1"/>
    <col min="11278" max="11278" width="16" style="110" customWidth="1"/>
    <col min="11279" max="11279" width="18.28515625" style="110" customWidth="1"/>
    <col min="11280" max="11281" width="9.140625" style="110"/>
    <col min="11282" max="11282" width="15.42578125" style="110" customWidth="1"/>
    <col min="11283" max="11284" width="9.140625" style="110"/>
    <col min="11285" max="11285" width="11.42578125" style="110" customWidth="1"/>
    <col min="11286" max="11290" width="9.140625" style="110"/>
    <col min="11291" max="11291" width="26.85546875" style="110" customWidth="1"/>
    <col min="11292" max="11292" width="9.140625" style="110"/>
    <col min="11293" max="11293" width="29.28515625" style="110" customWidth="1"/>
    <col min="11294" max="11523" width="9.140625" style="110"/>
    <col min="11524" max="11524" width="2.28515625" style="110" customWidth="1"/>
    <col min="11525" max="11525" width="24" style="110" customWidth="1"/>
    <col min="11526" max="11526" width="30.42578125" style="110" customWidth="1"/>
    <col min="11527" max="11527" width="7.7109375" style="110" customWidth="1"/>
    <col min="11528" max="11528" width="8" style="110" customWidth="1"/>
    <col min="11529" max="11529" width="7.42578125" style="110" customWidth="1"/>
    <col min="11530" max="11530" width="9.7109375" style="110" customWidth="1"/>
    <col min="11531" max="11531" width="7.42578125" style="110" customWidth="1"/>
    <col min="11532" max="11532" width="9.28515625" style="110" customWidth="1"/>
    <col min="11533" max="11533" width="4.42578125" style="110" customWidth="1"/>
    <col min="11534" max="11534" width="16" style="110" customWidth="1"/>
    <col min="11535" max="11535" width="18.28515625" style="110" customWidth="1"/>
    <col min="11536" max="11537" width="9.140625" style="110"/>
    <col min="11538" max="11538" width="15.42578125" style="110" customWidth="1"/>
    <col min="11539" max="11540" width="9.140625" style="110"/>
    <col min="11541" max="11541" width="11.42578125" style="110" customWidth="1"/>
    <col min="11542" max="11546" width="9.140625" style="110"/>
    <col min="11547" max="11547" width="26.85546875" style="110" customWidth="1"/>
    <col min="11548" max="11548" width="9.140625" style="110"/>
    <col min="11549" max="11549" width="29.28515625" style="110" customWidth="1"/>
    <col min="11550" max="11779" width="9.140625" style="110"/>
    <col min="11780" max="11780" width="2.28515625" style="110" customWidth="1"/>
    <col min="11781" max="11781" width="24" style="110" customWidth="1"/>
    <col min="11782" max="11782" width="30.42578125" style="110" customWidth="1"/>
    <col min="11783" max="11783" width="7.7109375" style="110" customWidth="1"/>
    <col min="11784" max="11784" width="8" style="110" customWidth="1"/>
    <col min="11785" max="11785" width="7.42578125" style="110" customWidth="1"/>
    <col min="11786" max="11786" width="9.7109375" style="110" customWidth="1"/>
    <col min="11787" max="11787" width="7.42578125" style="110" customWidth="1"/>
    <col min="11788" max="11788" width="9.28515625" style="110" customWidth="1"/>
    <col min="11789" max="11789" width="4.42578125" style="110" customWidth="1"/>
    <col min="11790" max="11790" width="16" style="110" customWidth="1"/>
    <col min="11791" max="11791" width="18.28515625" style="110" customWidth="1"/>
    <col min="11792" max="11793" width="9.140625" style="110"/>
    <col min="11794" max="11794" width="15.42578125" style="110" customWidth="1"/>
    <col min="11795" max="11796" width="9.140625" style="110"/>
    <col min="11797" max="11797" width="11.42578125" style="110" customWidth="1"/>
    <col min="11798" max="11802" width="9.140625" style="110"/>
    <col min="11803" max="11803" width="26.85546875" style="110" customWidth="1"/>
    <col min="11804" max="11804" width="9.140625" style="110"/>
    <col min="11805" max="11805" width="29.28515625" style="110" customWidth="1"/>
    <col min="11806" max="12035" width="9.140625" style="110"/>
    <col min="12036" max="12036" width="2.28515625" style="110" customWidth="1"/>
    <col min="12037" max="12037" width="24" style="110" customWidth="1"/>
    <col min="12038" max="12038" width="30.42578125" style="110" customWidth="1"/>
    <col min="12039" max="12039" width="7.7109375" style="110" customWidth="1"/>
    <col min="12040" max="12040" width="8" style="110" customWidth="1"/>
    <col min="12041" max="12041" width="7.42578125" style="110" customWidth="1"/>
    <col min="12042" max="12042" width="9.7109375" style="110" customWidth="1"/>
    <col min="12043" max="12043" width="7.42578125" style="110" customWidth="1"/>
    <col min="12044" max="12044" width="9.28515625" style="110" customWidth="1"/>
    <col min="12045" max="12045" width="4.42578125" style="110" customWidth="1"/>
    <col min="12046" max="12046" width="16" style="110" customWidth="1"/>
    <col min="12047" max="12047" width="18.28515625" style="110" customWidth="1"/>
    <col min="12048" max="12049" width="9.140625" style="110"/>
    <col min="12050" max="12050" width="15.42578125" style="110" customWidth="1"/>
    <col min="12051" max="12052" width="9.140625" style="110"/>
    <col min="12053" max="12053" width="11.42578125" style="110" customWidth="1"/>
    <col min="12054" max="12058" width="9.140625" style="110"/>
    <col min="12059" max="12059" width="26.85546875" style="110" customWidth="1"/>
    <col min="12060" max="12060" width="9.140625" style="110"/>
    <col min="12061" max="12061" width="29.28515625" style="110" customWidth="1"/>
    <col min="12062" max="12291" width="9.140625" style="110"/>
    <col min="12292" max="12292" width="2.28515625" style="110" customWidth="1"/>
    <col min="12293" max="12293" width="24" style="110" customWidth="1"/>
    <col min="12294" max="12294" width="30.42578125" style="110" customWidth="1"/>
    <col min="12295" max="12295" width="7.7109375" style="110" customWidth="1"/>
    <col min="12296" max="12296" width="8" style="110" customWidth="1"/>
    <col min="12297" max="12297" width="7.42578125" style="110" customWidth="1"/>
    <col min="12298" max="12298" width="9.7109375" style="110" customWidth="1"/>
    <col min="12299" max="12299" width="7.42578125" style="110" customWidth="1"/>
    <col min="12300" max="12300" width="9.28515625" style="110" customWidth="1"/>
    <col min="12301" max="12301" width="4.42578125" style="110" customWidth="1"/>
    <col min="12302" max="12302" width="16" style="110" customWidth="1"/>
    <col min="12303" max="12303" width="18.28515625" style="110" customWidth="1"/>
    <col min="12304" max="12305" width="9.140625" style="110"/>
    <col min="12306" max="12306" width="15.42578125" style="110" customWidth="1"/>
    <col min="12307" max="12308" width="9.140625" style="110"/>
    <col min="12309" max="12309" width="11.42578125" style="110" customWidth="1"/>
    <col min="12310" max="12314" width="9.140625" style="110"/>
    <col min="12315" max="12315" width="26.85546875" style="110" customWidth="1"/>
    <col min="12316" max="12316" width="9.140625" style="110"/>
    <col min="12317" max="12317" width="29.28515625" style="110" customWidth="1"/>
    <col min="12318" max="12547" width="9.140625" style="110"/>
    <col min="12548" max="12548" width="2.28515625" style="110" customWidth="1"/>
    <col min="12549" max="12549" width="24" style="110" customWidth="1"/>
    <col min="12550" max="12550" width="30.42578125" style="110" customWidth="1"/>
    <col min="12551" max="12551" width="7.7109375" style="110" customWidth="1"/>
    <col min="12552" max="12552" width="8" style="110" customWidth="1"/>
    <col min="12553" max="12553" width="7.42578125" style="110" customWidth="1"/>
    <col min="12554" max="12554" width="9.7109375" style="110" customWidth="1"/>
    <col min="12555" max="12555" width="7.42578125" style="110" customWidth="1"/>
    <col min="12556" max="12556" width="9.28515625" style="110" customWidth="1"/>
    <col min="12557" max="12557" width="4.42578125" style="110" customWidth="1"/>
    <col min="12558" max="12558" width="16" style="110" customWidth="1"/>
    <col min="12559" max="12559" width="18.28515625" style="110" customWidth="1"/>
    <col min="12560" max="12561" width="9.140625" style="110"/>
    <col min="12562" max="12562" width="15.42578125" style="110" customWidth="1"/>
    <col min="12563" max="12564" width="9.140625" style="110"/>
    <col min="12565" max="12565" width="11.42578125" style="110" customWidth="1"/>
    <col min="12566" max="12570" width="9.140625" style="110"/>
    <col min="12571" max="12571" width="26.85546875" style="110" customWidth="1"/>
    <col min="12572" max="12572" width="9.140625" style="110"/>
    <col min="12573" max="12573" width="29.28515625" style="110" customWidth="1"/>
    <col min="12574" max="12803" width="9.140625" style="110"/>
    <col min="12804" max="12804" width="2.28515625" style="110" customWidth="1"/>
    <col min="12805" max="12805" width="24" style="110" customWidth="1"/>
    <col min="12806" max="12806" width="30.42578125" style="110" customWidth="1"/>
    <col min="12807" max="12807" width="7.7109375" style="110" customWidth="1"/>
    <col min="12808" max="12808" width="8" style="110" customWidth="1"/>
    <col min="12809" max="12809" width="7.42578125" style="110" customWidth="1"/>
    <col min="12810" max="12810" width="9.7109375" style="110" customWidth="1"/>
    <col min="12811" max="12811" width="7.42578125" style="110" customWidth="1"/>
    <col min="12812" max="12812" width="9.28515625" style="110" customWidth="1"/>
    <col min="12813" max="12813" width="4.42578125" style="110" customWidth="1"/>
    <col min="12814" max="12814" width="16" style="110" customWidth="1"/>
    <col min="12815" max="12815" width="18.28515625" style="110" customWidth="1"/>
    <col min="12816" max="12817" width="9.140625" style="110"/>
    <col min="12818" max="12818" width="15.42578125" style="110" customWidth="1"/>
    <col min="12819" max="12820" width="9.140625" style="110"/>
    <col min="12821" max="12821" width="11.42578125" style="110" customWidth="1"/>
    <col min="12822" max="12826" width="9.140625" style="110"/>
    <col min="12827" max="12827" width="26.85546875" style="110" customWidth="1"/>
    <col min="12828" max="12828" width="9.140625" style="110"/>
    <col min="12829" max="12829" width="29.28515625" style="110" customWidth="1"/>
    <col min="12830" max="13059" width="9.140625" style="110"/>
    <col min="13060" max="13060" width="2.28515625" style="110" customWidth="1"/>
    <col min="13061" max="13061" width="24" style="110" customWidth="1"/>
    <col min="13062" max="13062" width="30.42578125" style="110" customWidth="1"/>
    <col min="13063" max="13063" width="7.7109375" style="110" customWidth="1"/>
    <col min="13064" max="13064" width="8" style="110" customWidth="1"/>
    <col min="13065" max="13065" width="7.42578125" style="110" customWidth="1"/>
    <col min="13066" max="13066" width="9.7109375" style="110" customWidth="1"/>
    <col min="13067" max="13067" width="7.42578125" style="110" customWidth="1"/>
    <col min="13068" max="13068" width="9.28515625" style="110" customWidth="1"/>
    <col min="13069" max="13069" width="4.42578125" style="110" customWidth="1"/>
    <col min="13070" max="13070" width="16" style="110" customWidth="1"/>
    <col min="13071" max="13071" width="18.28515625" style="110" customWidth="1"/>
    <col min="13072" max="13073" width="9.140625" style="110"/>
    <col min="13074" max="13074" width="15.42578125" style="110" customWidth="1"/>
    <col min="13075" max="13076" width="9.140625" style="110"/>
    <col min="13077" max="13077" width="11.42578125" style="110" customWidth="1"/>
    <col min="13078" max="13082" width="9.140625" style="110"/>
    <col min="13083" max="13083" width="26.85546875" style="110" customWidth="1"/>
    <col min="13084" max="13084" width="9.140625" style="110"/>
    <col min="13085" max="13085" width="29.28515625" style="110" customWidth="1"/>
    <col min="13086" max="13315" width="9.140625" style="110"/>
    <col min="13316" max="13316" width="2.28515625" style="110" customWidth="1"/>
    <col min="13317" max="13317" width="24" style="110" customWidth="1"/>
    <col min="13318" max="13318" width="30.42578125" style="110" customWidth="1"/>
    <col min="13319" max="13319" width="7.7109375" style="110" customWidth="1"/>
    <col min="13320" max="13320" width="8" style="110" customWidth="1"/>
    <col min="13321" max="13321" width="7.42578125" style="110" customWidth="1"/>
    <col min="13322" max="13322" width="9.7109375" style="110" customWidth="1"/>
    <col min="13323" max="13323" width="7.42578125" style="110" customWidth="1"/>
    <col min="13324" max="13324" width="9.28515625" style="110" customWidth="1"/>
    <col min="13325" max="13325" width="4.42578125" style="110" customWidth="1"/>
    <col min="13326" max="13326" width="16" style="110" customWidth="1"/>
    <col min="13327" max="13327" width="18.28515625" style="110" customWidth="1"/>
    <col min="13328" max="13329" width="9.140625" style="110"/>
    <col min="13330" max="13330" width="15.42578125" style="110" customWidth="1"/>
    <col min="13331" max="13332" width="9.140625" style="110"/>
    <col min="13333" max="13333" width="11.42578125" style="110" customWidth="1"/>
    <col min="13334" max="13338" width="9.140625" style="110"/>
    <col min="13339" max="13339" width="26.85546875" style="110" customWidth="1"/>
    <col min="13340" max="13340" width="9.140625" style="110"/>
    <col min="13341" max="13341" width="29.28515625" style="110" customWidth="1"/>
    <col min="13342" max="13571" width="9.140625" style="110"/>
    <col min="13572" max="13572" width="2.28515625" style="110" customWidth="1"/>
    <col min="13573" max="13573" width="24" style="110" customWidth="1"/>
    <col min="13574" max="13574" width="30.42578125" style="110" customWidth="1"/>
    <col min="13575" max="13575" width="7.7109375" style="110" customWidth="1"/>
    <col min="13576" max="13576" width="8" style="110" customWidth="1"/>
    <col min="13577" max="13577" width="7.42578125" style="110" customWidth="1"/>
    <col min="13578" max="13578" width="9.7109375" style="110" customWidth="1"/>
    <col min="13579" max="13579" width="7.42578125" style="110" customWidth="1"/>
    <col min="13580" max="13580" width="9.28515625" style="110" customWidth="1"/>
    <col min="13581" max="13581" width="4.42578125" style="110" customWidth="1"/>
    <col min="13582" max="13582" width="16" style="110" customWidth="1"/>
    <col min="13583" max="13583" width="18.28515625" style="110" customWidth="1"/>
    <col min="13584" max="13585" width="9.140625" style="110"/>
    <col min="13586" max="13586" width="15.42578125" style="110" customWidth="1"/>
    <col min="13587" max="13588" width="9.140625" style="110"/>
    <col min="13589" max="13589" width="11.42578125" style="110" customWidth="1"/>
    <col min="13590" max="13594" width="9.140625" style="110"/>
    <col min="13595" max="13595" width="26.85546875" style="110" customWidth="1"/>
    <col min="13596" max="13596" width="9.140625" style="110"/>
    <col min="13597" max="13597" width="29.28515625" style="110" customWidth="1"/>
    <col min="13598" max="13827" width="9.140625" style="110"/>
    <col min="13828" max="13828" width="2.28515625" style="110" customWidth="1"/>
    <col min="13829" max="13829" width="24" style="110" customWidth="1"/>
    <col min="13830" max="13830" width="30.42578125" style="110" customWidth="1"/>
    <col min="13831" max="13831" width="7.7109375" style="110" customWidth="1"/>
    <col min="13832" max="13832" width="8" style="110" customWidth="1"/>
    <col min="13833" max="13833" width="7.42578125" style="110" customWidth="1"/>
    <col min="13834" max="13834" width="9.7109375" style="110" customWidth="1"/>
    <col min="13835" max="13835" width="7.42578125" style="110" customWidth="1"/>
    <col min="13836" max="13836" width="9.28515625" style="110" customWidth="1"/>
    <col min="13837" max="13837" width="4.42578125" style="110" customWidth="1"/>
    <col min="13838" max="13838" width="16" style="110" customWidth="1"/>
    <col min="13839" max="13839" width="18.28515625" style="110" customWidth="1"/>
    <col min="13840" max="13841" width="9.140625" style="110"/>
    <col min="13842" max="13842" width="15.42578125" style="110" customWidth="1"/>
    <col min="13843" max="13844" width="9.140625" style="110"/>
    <col min="13845" max="13845" width="11.42578125" style="110" customWidth="1"/>
    <col min="13846" max="13850" width="9.140625" style="110"/>
    <col min="13851" max="13851" width="26.85546875" style="110" customWidth="1"/>
    <col min="13852" max="13852" width="9.140625" style="110"/>
    <col min="13853" max="13853" width="29.28515625" style="110" customWidth="1"/>
    <col min="13854" max="14083" width="9.140625" style="110"/>
    <col min="14084" max="14084" width="2.28515625" style="110" customWidth="1"/>
    <col min="14085" max="14085" width="24" style="110" customWidth="1"/>
    <col min="14086" max="14086" width="30.42578125" style="110" customWidth="1"/>
    <col min="14087" max="14087" width="7.7109375" style="110" customWidth="1"/>
    <col min="14088" max="14088" width="8" style="110" customWidth="1"/>
    <col min="14089" max="14089" width="7.42578125" style="110" customWidth="1"/>
    <col min="14090" max="14090" width="9.7109375" style="110" customWidth="1"/>
    <col min="14091" max="14091" width="7.42578125" style="110" customWidth="1"/>
    <col min="14092" max="14092" width="9.28515625" style="110" customWidth="1"/>
    <col min="14093" max="14093" width="4.42578125" style="110" customWidth="1"/>
    <col min="14094" max="14094" width="16" style="110" customWidth="1"/>
    <col min="14095" max="14095" width="18.28515625" style="110" customWidth="1"/>
    <col min="14096" max="14097" width="9.140625" style="110"/>
    <col min="14098" max="14098" width="15.42578125" style="110" customWidth="1"/>
    <col min="14099" max="14100" width="9.140625" style="110"/>
    <col min="14101" max="14101" width="11.42578125" style="110" customWidth="1"/>
    <col min="14102" max="14106" width="9.140625" style="110"/>
    <col min="14107" max="14107" width="26.85546875" style="110" customWidth="1"/>
    <col min="14108" max="14108" width="9.140625" style="110"/>
    <col min="14109" max="14109" width="29.28515625" style="110" customWidth="1"/>
    <col min="14110" max="14339" width="9.140625" style="110"/>
    <col min="14340" max="14340" width="2.28515625" style="110" customWidth="1"/>
    <col min="14341" max="14341" width="24" style="110" customWidth="1"/>
    <col min="14342" max="14342" width="30.42578125" style="110" customWidth="1"/>
    <col min="14343" max="14343" width="7.7109375" style="110" customWidth="1"/>
    <col min="14344" max="14344" width="8" style="110" customWidth="1"/>
    <col min="14345" max="14345" width="7.42578125" style="110" customWidth="1"/>
    <col min="14346" max="14346" width="9.7109375" style="110" customWidth="1"/>
    <col min="14347" max="14347" width="7.42578125" style="110" customWidth="1"/>
    <col min="14348" max="14348" width="9.28515625" style="110" customWidth="1"/>
    <col min="14349" max="14349" width="4.42578125" style="110" customWidth="1"/>
    <col min="14350" max="14350" width="16" style="110" customWidth="1"/>
    <col min="14351" max="14351" width="18.28515625" style="110" customWidth="1"/>
    <col min="14352" max="14353" width="9.140625" style="110"/>
    <col min="14354" max="14354" width="15.42578125" style="110" customWidth="1"/>
    <col min="14355" max="14356" width="9.140625" style="110"/>
    <col min="14357" max="14357" width="11.42578125" style="110" customWidth="1"/>
    <col min="14358" max="14362" width="9.140625" style="110"/>
    <col min="14363" max="14363" width="26.85546875" style="110" customWidth="1"/>
    <col min="14364" max="14364" width="9.140625" style="110"/>
    <col min="14365" max="14365" width="29.28515625" style="110" customWidth="1"/>
    <col min="14366" max="14595" width="9.140625" style="110"/>
    <col min="14596" max="14596" width="2.28515625" style="110" customWidth="1"/>
    <col min="14597" max="14597" width="24" style="110" customWidth="1"/>
    <col min="14598" max="14598" width="30.42578125" style="110" customWidth="1"/>
    <col min="14599" max="14599" width="7.7109375" style="110" customWidth="1"/>
    <col min="14600" max="14600" width="8" style="110" customWidth="1"/>
    <col min="14601" max="14601" width="7.42578125" style="110" customWidth="1"/>
    <col min="14602" max="14602" width="9.7109375" style="110" customWidth="1"/>
    <col min="14603" max="14603" width="7.42578125" style="110" customWidth="1"/>
    <col min="14604" max="14604" width="9.28515625" style="110" customWidth="1"/>
    <col min="14605" max="14605" width="4.42578125" style="110" customWidth="1"/>
    <col min="14606" max="14606" width="16" style="110" customWidth="1"/>
    <col min="14607" max="14607" width="18.28515625" style="110" customWidth="1"/>
    <col min="14608" max="14609" width="9.140625" style="110"/>
    <col min="14610" max="14610" width="15.42578125" style="110" customWidth="1"/>
    <col min="14611" max="14612" width="9.140625" style="110"/>
    <col min="14613" max="14613" width="11.42578125" style="110" customWidth="1"/>
    <col min="14614" max="14618" width="9.140625" style="110"/>
    <col min="14619" max="14619" width="26.85546875" style="110" customWidth="1"/>
    <col min="14620" max="14620" width="9.140625" style="110"/>
    <col min="14621" max="14621" width="29.28515625" style="110" customWidth="1"/>
    <col min="14622" max="14851" width="9.140625" style="110"/>
    <col min="14852" max="14852" width="2.28515625" style="110" customWidth="1"/>
    <col min="14853" max="14853" width="24" style="110" customWidth="1"/>
    <col min="14854" max="14854" width="30.42578125" style="110" customWidth="1"/>
    <col min="14855" max="14855" width="7.7109375" style="110" customWidth="1"/>
    <col min="14856" max="14856" width="8" style="110" customWidth="1"/>
    <col min="14857" max="14857" width="7.42578125" style="110" customWidth="1"/>
    <col min="14858" max="14858" width="9.7109375" style="110" customWidth="1"/>
    <col min="14859" max="14859" width="7.42578125" style="110" customWidth="1"/>
    <col min="14860" max="14860" width="9.28515625" style="110" customWidth="1"/>
    <col min="14861" max="14861" width="4.42578125" style="110" customWidth="1"/>
    <col min="14862" max="14862" width="16" style="110" customWidth="1"/>
    <col min="14863" max="14863" width="18.28515625" style="110" customWidth="1"/>
    <col min="14864" max="14865" width="9.140625" style="110"/>
    <col min="14866" max="14866" width="15.42578125" style="110" customWidth="1"/>
    <col min="14867" max="14868" width="9.140625" style="110"/>
    <col min="14869" max="14869" width="11.42578125" style="110" customWidth="1"/>
    <col min="14870" max="14874" width="9.140625" style="110"/>
    <col min="14875" max="14875" width="26.85546875" style="110" customWidth="1"/>
    <col min="14876" max="14876" width="9.140625" style="110"/>
    <col min="14877" max="14877" width="29.28515625" style="110" customWidth="1"/>
    <col min="14878" max="15107" width="9.140625" style="110"/>
    <col min="15108" max="15108" width="2.28515625" style="110" customWidth="1"/>
    <col min="15109" max="15109" width="24" style="110" customWidth="1"/>
    <col min="15110" max="15110" width="30.42578125" style="110" customWidth="1"/>
    <col min="15111" max="15111" width="7.7109375" style="110" customWidth="1"/>
    <col min="15112" max="15112" width="8" style="110" customWidth="1"/>
    <col min="15113" max="15113" width="7.42578125" style="110" customWidth="1"/>
    <col min="15114" max="15114" width="9.7109375" style="110" customWidth="1"/>
    <col min="15115" max="15115" width="7.42578125" style="110" customWidth="1"/>
    <col min="15116" max="15116" width="9.28515625" style="110" customWidth="1"/>
    <col min="15117" max="15117" width="4.42578125" style="110" customWidth="1"/>
    <col min="15118" max="15118" width="16" style="110" customWidth="1"/>
    <col min="15119" max="15119" width="18.28515625" style="110" customWidth="1"/>
    <col min="15120" max="15121" width="9.140625" style="110"/>
    <col min="15122" max="15122" width="15.42578125" style="110" customWidth="1"/>
    <col min="15123" max="15124" width="9.140625" style="110"/>
    <col min="15125" max="15125" width="11.42578125" style="110" customWidth="1"/>
    <col min="15126" max="15130" width="9.140625" style="110"/>
    <col min="15131" max="15131" width="26.85546875" style="110" customWidth="1"/>
    <col min="15132" max="15132" width="9.140625" style="110"/>
    <col min="15133" max="15133" width="29.28515625" style="110" customWidth="1"/>
    <col min="15134" max="15363" width="9.140625" style="110"/>
    <col min="15364" max="15364" width="2.28515625" style="110" customWidth="1"/>
    <col min="15365" max="15365" width="24" style="110" customWidth="1"/>
    <col min="15366" max="15366" width="30.42578125" style="110" customWidth="1"/>
    <col min="15367" max="15367" width="7.7109375" style="110" customWidth="1"/>
    <col min="15368" max="15368" width="8" style="110" customWidth="1"/>
    <col min="15369" max="15369" width="7.42578125" style="110" customWidth="1"/>
    <col min="15370" max="15370" width="9.7109375" style="110" customWidth="1"/>
    <col min="15371" max="15371" width="7.42578125" style="110" customWidth="1"/>
    <col min="15372" max="15372" width="9.28515625" style="110" customWidth="1"/>
    <col min="15373" max="15373" width="4.42578125" style="110" customWidth="1"/>
    <col min="15374" max="15374" width="16" style="110" customWidth="1"/>
    <col min="15375" max="15375" width="18.28515625" style="110" customWidth="1"/>
    <col min="15376" max="15377" width="9.140625" style="110"/>
    <col min="15378" max="15378" width="15.42578125" style="110" customWidth="1"/>
    <col min="15379" max="15380" width="9.140625" style="110"/>
    <col min="15381" max="15381" width="11.42578125" style="110" customWidth="1"/>
    <col min="15382" max="15386" width="9.140625" style="110"/>
    <col min="15387" max="15387" width="26.85546875" style="110" customWidth="1"/>
    <col min="15388" max="15388" width="9.140625" style="110"/>
    <col min="15389" max="15389" width="29.28515625" style="110" customWidth="1"/>
    <col min="15390" max="15619" width="9.140625" style="110"/>
    <col min="15620" max="15620" width="2.28515625" style="110" customWidth="1"/>
    <col min="15621" max="15621" width="24" style="110" customWidth="1"/>
    <col min="15622" max="15622" width="30.42578125" style="110" customWidth="1"/>
    <col min="15623" max="15623" width="7.7109375" style="110" customWidth="1"/>
    <col min="15624" max="15624" width="8" style="110" customWidth="1"/>
    <col min="15625" max="15625" width="7.42578125" style="110" customWidth="1"/>
    <col min="15626" max="15626" width="9.7109375" style="110" customWidth="1"/>
    <col min="15627" max="15627" width="7.42578125" style="110" customWidth="1"/>
    <col min="15628" max="15628" width="9.28515625" style="110" customWidth="1"/>
    <col min="15629" max="15629" width="4.42578125" style="110" customWidth="1"/>
    <col min="15630" max="15630" width="16" style="110" customWidth="1"/>
    <col min="15631" max="15631" width="18.28515625" style="110" customWidth="1"/>
    <col min="15632" max="15633" width="9.140625" style="110"/>
    <col min="15634" max="15634" width="15.42578125" style="110" customWidth="1"/>
    <col min="15635" max="15636" width="9.140625" style="110"/>
    <col min="15637" max="15637" width="11.42578125" style="110" customWidth="1"/>
    <col min="15638" max="15642" width="9.140625" style="110"/>
    <col min="15643" max="15643" width="26.85546875" style="110" customWidth="1"/>
    <col min="15644" max="15644" width="9.140625" style="110"/>
    <col min="15645" max="15645" width="29.28515625" style="110" customWidth="1"/>
    <col min="15646" max="15875" width="9.140625" style="110"/>
    <col min="15876" max="15876" width="2.28515625" style="110" customWidth="1"/>
    <col min="15877" max="15877" width="24" style="110" customWidth="1"/>
    <col min="15878" max="15878" width="30.42578125" style="110" customWidth="1"/>
    <col min="15879" max="15879" width="7.7109375" style="110" customWidth="1"/>
    <col min="15880" max="15880" width="8" style="110" customWidth="1"/>
    <col min="15881" max="15881" width="7.42578125" style="110" customWidth="1"/>
    <col min="15882" max="15882" width="9.7109375" style="110" customWidth="1"/>
    <col min="15883" max="15883" width="7.42578125" style="110" customWidth="1"/>
    <col min="15884" max="15884" width="9.28515625" style="110" customWidth="1"/>
    <col min="15885" max="15885" width="4.42578125" style="110" customWidth="1"/>
    <col min="15886" max="15886" width="16" style="110" customWidth="1"/>
    <col min="15887" max="15887" width="18.28515625" style="110" customWidth="1"/>
    <col min="15888" max="15889" width="9.140625" style="110"/>
    <col min="15890" max="15890" width="15.42578125" style="110" customWidth="1"/>
    <col min="15891" max="15892" width="9.140625" style="110"/>
    <col min="15893" max="15893" width="11.42578125" style="110" customWidth="1"/>
    <col min="15894" max="15898" width="9.140625" style="110"/>
    <col min="15899" max="15899" width="26.85546875" style="110" customWidth="1"/>
    <col min="15900" max="15900" width="9.140625" style="110"/>
    <col min="15901" max="15901" width="29.28515625" style="110" customWidth="1"/>
    <col min="15902" max="16131" width="9.140625" style="110"/>
    <col min="16132" max="16132" width="2.28515625" style="110" customWidth="1"/>
    <col min="16133" max="16133" width="24" style="110" customWidth="1"/>
    <col min="16134" max="16134" width="30.42578125" style="110" customWidth="1"/>
    <col min="16135" max="16135" width="7.7109375" style="110" customWidth="1"/>
    <col min="16136" max="16136" width="8" style="110" customWidth="1"/>
    <col min="16137" max="16137" width="7.42578125" style="110" customWidth="1"/>
    <col min="16138" max="16138" width="9.7109375" style="110" customWidth="1"/>
    <col min="16139" max="16139" width="7.42578125" style="110" customWidth="1"/>
    <col min="16140" max="16140" width="9.28515625" style="110" customWidth="1"/>
    <col min="16141" max="16141" width="4.42578125" style="110" customWidth="1"/>
    <col min="16142" max="16142" width="16" style="110" customWidth="1"/>
    <col min="16143" max="16143" width="18.28515625" style="110" customWidth="1"/>
    <col min="16144" max="16145" width="9.140625" style="110"/>
    <col min="16146" max="16146" width="15.42578125" style="110" customWidth="1"/>
    <col min="16147" max="16148" width="9.140625" style="110"/>
    <col min="16149" max="16149" width="11.42578125" style="110" customWidth="1"/>
    <col min="16150" max="16154" width="9.140625" style="110"/>
    <col min="16155" max="16155" width="26.85546875" style="110" customWidth="1"/>
    <col min="16156" max="16156" width="9.140625" style="110"/>
    <col min="16157" max="16157" width="29.28515625" style="110" customWidth="1"/>
    <col min="16158" max="16384" width="9.140625" style="110"/>
  </cols>
  <sheetData>
    <row r="1" spans="1:32" ht="24.95" customHeight="1" x14ac:dyDescent="0.2">
      <c r="A1" s="42"/>
      <c r="B1" s="43"/>
      <c r="C1" s="349" t="s">
        <v>358</v>
      </c>
      <c r="D1" s="349"/>
      <c r="E1" s="349"/>
      <c r="F1" s="349"/>
      <c r="G1" s="349"/>
      <c r="H1" s="349"/>
      <c r="I1" s="349"/>
      <c r="J1" s="349"/>
      <c r="K1" s="349"/>
      <c r="L1" s="349"/>
      <c r="N1" s="340" t="s">
        <v>1</v>
      </c>
      <c r="O1" s="340"/>
      <c r="P1" s="340"/>
      <c r="Q1" s="340"/>
      <c r="R1" s="39"/>
      <c r="S1" s="109"/>
      <c r="T1" s="109"/>
      <c r="U1" s="109"/>
      <c r="V1" s="109"/>
      <c r="W1" s="109"/>
      <c r="X1" s="109"/>
      <c r="Y1" s="109"/>
      <c r="Z1" s="109"/>
      <c r="AA1" s="109"/>
      <c r="AB1" s="109"/>
      <c r="AC1" s="109"/>
      <c r="AD1" s="109"/>
      <c r="AE1" s="109"/>
      <c r="AF1" s="109"/>
    </row>
    <row r="2" spans="1:32" ht="36.950000000000003" customHeight="1" x14ac:dyDescent="0.35">
      <c r="A2" s="42"/>
      <c r="B2" s="44"/>
      <c r="C2" s="251" t="s">
        <v>0</v>
      </c>
      <c r="D2" s="148"/>
      <c r="E2" s="148"/>
      <c r="F2" s="148"/>
      <c r="G2" s="145"/>
      <c r="H2" s="146"/>
      <c r="I2" s="147"/>
      <c r="J2" s="145"/>
      <c r="K2" s="149"/>
      <c r="L2" s="150"/>
      <c r="N2" s="341" t="s">
        <v>185</v>
      </c>
      <c r="O2" s="341"/>
      <c r="P2" s="341"/>
      <c r="Q2" s="182">
        <f>'Ingredients Price List'!P2</f>
        <v>0.09</v>
      </c>
      <c r="S2" s="109"/>
      <c r="T2" s="109"/>
      <c r="U2" s="109"/>
      <c r="V2" s="109"/>
      <c r="W2" s="109"/>
      <c r="X2" s="109"/>
      <c r="Y2" s="109"/>
      <c r="Z2" s="109"/>
      <c r="AA2" s="109"/>
      <c r="AB2" s="109"/>
      <c r="AC2" s="109"/>
      <c r="AD2" s="109"/>
      <c r="AE2" s="109"/>
      <c r="AF2" s="109"/>
    </row>
    <row r="3" spans="1:32" ht="27" customHeight="1" x14ac:dyDescent="0.25">
      <c r="A3" s="42"/>
      <c r="B3" s="42"/>
      <c r="C3" s="151" t="s">
        <v>184</v>
      </c>
      <c r="D3" s="237"/>
      <c r="E3" s="237"/>
      <c r="F3" s="237"/>
      <c r="G3" s="42"/>
      <c r="H3" s="238"/>
      <c r="I3" s="239"/>
      <c r="J3" s="42"/>
      <c r="K3" s="238"/>
      <c r="L3" s="239"/>
      <c r="N3" s="110"/>
      <c r="O3" s="112"/>
      <c r="P3" s="112"/>
      <c r="Q3" s="112"/>
      <c r="S3" s="109"/>
      <c r="T3" s="109"/>
      <c r="U3" s="109"/>
      <c r="V3" s="109"/>
      <c r="W3" s="109"/>
      <c r="X3" s="109"/>
      <c r="Y3" s="109"/>
      <c r="Z3" s="109"/>
      <c r="AA3" s="109"/>
      <c r="AB3" s="109"/>
      <c r="AC3" s="109"/>
      <c r="AD3" s="109"/>
      <c r="AE3" s="109"/>
      <c r="AF3" s="109"/>
    </row>
    <row r="4" spans="1:32" ht="87" customHeight="1" x14ac:dyDescent="0.2">
      <c r="B4" s="342" t="s">
        <v>186</v>
      </c>
      <c r="C4" s="342"/>
      <c r="D4" s="342"/>
      <c r="E4" s="342"/>
      <c r="F4" s="342"/>
      <c r="G4" s="342"/>
      <c r="H4" s="342"/>
      <c r="I4" s="342"/>
      <c r="J4" s="342"/>
      <c r="K4" s="342"/>
      <c r="L4" s="342"/>
      <c r="N4" s="109"/>
      <c r="O4" s="113"/>
      <c r="P4" s="113"/>
      <c r="Q4" s="113"/>
      <c r="R4" s="109"/>
      <c r="S4" s="109"/>
      <c r="T4" s="109"/>
      <c r="U4" s="109"/>
      <c r="V4" s="109"/>
      <c r="W4" s="109"/>
      <c r="X4" s="109"/>
      <c r="Y4" s="109"/>
      <c r="Z4" s="109"/>
      <c r="AA4" s="109"/>
      <c r="AB4" s="109"/>
      <c r="AC4" s="109"/>
      <c r="AD4" s="109"/>
      <c r="AE4" s="109"/>
      <c r="AF4" s="109"/>
    </row>
    <row r="5" spans="1:32" s="117" customFormat="1" ht="15" x14ac:dyDescent="0.25">
      <c r="B5" s="339" t="s">
        <v>7</v>
      </c>
      <c r="C5" s="339"/>
      <c r="D5" s="339"/>
      <c r="E5" s="339"/>
      <c r="F5" s="339"/>
      <c r="G5" s="339"/>
      <c r="H5" s="339"/>
      <c r="I5" s="339"/>
      <c r="J5" s="114"/>
      <c r="K5" s="115"/>
      <c r="L5" s="116"/>
      <c r="N5" s="109"/>
      <c r="O5" s="113"/>
      <c r="P5" s="113"/>
      <c r="Q5" s="113"/>
      <c r="R5" s="109"/>
      <c r="S5" s="109"/>
      <c r="T5" s="109"/>
      <c r="U5" s="109"/>
      <c r="V5" s="109"/>
      <c r="W5" s="109"/>
      <c r="X5" s="109"/>
      <c r="Y5" s="109"/>
      <c r="Z5" s="109"/>
      <c r="AA5" s="109"/>
      <c r="AB5" s="109"/>
      <c r="AC5" s="109"/>
      <c r="AD5" s="109"/>
      <c r="AE5" s="109"/>
      <c r="AF5" s="109"/>
    </row>
    <row r="6" spans="1:32" s="117" customFormat="1" ht="15" x14ac:dyDescent="0.25">
      <c r="B6" s="118"/>
      <c r="C6" s="118"/>
      <c r="D6" s="118"/>
      <c r="E6" s="118"/>
      <c r="F6" s="118"/>
      <c r="G6" s="118"/>
      <c r="H6" s="118"/>
      <c r="I6" s="119"/>
      <c r="J6" s="114"/>
      <c r="K6" s="115"/>
      <c r="L6" s="116"/>
      <c r="N6" s="109"/>
      <c r="O6" s="113"/>
      <c r="P6" s="113"/>
      <c r="Q6" s="113"/>
      <c r="R6" s="109"/>
      <c r="S6" s="109"/>
      <c r="T6" s="109"/>
      <c r="U6" s="109"/>
      <c r="V6" s="109"/>
      <c r="W6" s="109"/>
      <c r="X6" s="109"/>
      <c r="Y6" s="109"/>
      <c r="Z6" s="109"/>
      <c r="AA6" s="109"/>
      <c r="AB6" s="109"/>
      <c r="AC6" s="109"/>
      <c r="AD6" s="109"/>
      <c r="AE6" s="109"/>
      <c r="AF6" s="109"/>
    </row>
    <row r="7" spans="1:32" s="117" customFormat="1" ht="15" x14ac:dyDescent="0.25">
      <c r="B7" s="343" t="s">
        <v>10</v>
      </c>
      <c r="C7" s="343"/>
      <c r="D7" s="343"/>
      <c r="E7" s="343"/>
      <c r="F7" s="343"/>
      <c r="G7" s="343"/>
      <c r="H7" s="343"/>
      <c r="I7" s="343"/>
      <c r="J7" s="343"/>
      <c r="K7" s="115"/>
      <c r="L7" s="116"/>
      <c r="N7" s="109"/>
      <c r="O7" s="113"/>
      <c r="P7" s="113"/>
      <c r="Q7" s="113"/>
      <c r="R7" s="109"/>
      <c r="S7" s="109"/>
      <c r="T7" s="109"/>
      <c r="U7" s="109"/>
      <c r="V7" s="109"/>
      <c r="W7" s="109"/>
      <c r="X7" s="109"/>
      <c r="Y7" s="109"/>
      <c r="Z7" s="109"/>
      <c r="AA7" s="109"/>
      <c r="AB7" s="109"/>
      <c r="AC7" s="109"/>
      <c r="AD7" s="109"/>
      <c r="AE7" s="109"/>
      <c r="AF7" s="109"/>
    </row>
    <row r="8" spans="1:32" s="117" customFormat="1" ht="15" x14ac:dyDescent="0.25">
      <c r="B8" s="339" t="s">
        <v>11</v>
      </c>
      <c r="C8" s="339"/>
      <c r="D8" s="339"/>
      <c r="E8" s="339"/>
      <c r="F8" s="339"/>
      <c r="G8" s="339"/>
      <c r="H8" s="339"/>
      <c r="I8" s="116"/>
      <c r="J8" s="114"/>
      <c r="K8" s="115"/>
      <c r="L8" s="116"/>
      <c r="N8" s="109"/>
      <c r="O8" s="113"/>
      <c r="P8" s="113"/>
      <c r="Q8" s="113"/>
      <c r="R8" s="109"/>
      <c r="S8" s="109"/>
      <c r="T8" s="109"/>
      <c r="U8" s="109"/>
      <c r="V8" s="109"/>
      <c r="W8" s="109"/>
      <c r="X8" s="109"/>
      <c r="Y8" s="109"/>
      <c r="Z8" s="109"/>
      <c r="AA8" s="109"/>
      <c r="AB8" s="109"/>
      <c r="AC8" s="109"/>
      <c r="AD8" s="109"/>
      <c r="AE8" s="109"/>
      <c r="AF8" s="109"/>
    </row>
    <row r="9" spans="1:32" ht="15.95" customHeight="1" x14ac:dyDescent="0.25">
      <c r="B9" s="110"/>
      <c r="G9" s="110"/>
      <c r="J9" s="110"/>
      <c r="N9" s="109"/>
      <c r="O9" s="109"/>
      <c r="P9" s="109"/>
      <c r="Q9" s="109"/>
      <c r="R9" s="109"/>
      <c r="S9" s="109"/>
      <c r="T9" s="109"/>
      <c r="U9" s="109"/>
      <c r="V9" s="109"/>
      <c r="W9" s="109"/>
      <c r="X9" s="109"/>
      <c r="Y9" s="109"/>
      <c r="Z9" s="109"/>
      <c r="AA9" s="109"/>
      <c r="AB9" s="109"/>
      <c r="AC9" s="109"/>
      <c r="AD9" s="109"/>
      <c r="AE9" s="109"/>
      <c r="AF9" s="109"/>
    </row>
    <row r="10" spans="1:32" s="117" customFormat="1" ht="32.1" customHeight="1" x14ac:dyDescent="0.25">
      <c r="B10" s="101" t="s">
        <v>340</v>
      </c>
      <c r="C10" s="152" t="s">
        <v>341</v>
      </c>
      <c r="D10" s="153"/>
      <c r="E10" s="153"/>
      <c r="F10" s="153"/>
      <c r="G10" s="344" t="s">
        <v>14</v>
      </c>
      <c r="H10" s="344"/>
      <c r="I10" s="344"/>
      <c r="J10" s="345" t="s">
        <v>339</v>
      </c>
      <c r="K10" s="345"/>
      <c r="L10" s="345"/>
      <c r="N10" s="109"/>
      <c r="O10" s="109"/>
      <c r="P10" s="109"/>
      <c r="Q10" s="109"/>
      <c r="R10" s="109"/>
      <c r="S10" s="109"/>
      <c r="T10" s="109"/>
      <c r="U10" s="109"/>
      <c r="V10" s="109"/>
      <c r="W10" s="109"/>
      <c r="X10" s="109"/>
      <c r="Y10" s="109"/>
      <c r="Z10" s="109"/>
      <c r="AA10" s="109"/>
      <c r="AB10" s="109"/>
      <c r="AC10" s="109"/>
      <c r="AD10" s="109"/>
      <c r="AE10" s="109"/>
      <c r="AF10" s="109"/>
    </row>
    <row r="11" spans="1:32" ht="15.95" customHeight="1" x14ac:dyDescent="0.25">
      <c r="B11" s="154"/>
      <c r="C11" s="155"/>
      <c r="D11" s="156"/>
      <c r="E11" s="156"/>
      <c r="F11" s="156"/>
      <c r="G11" s="157" t="s">
        <v>187</v>
      </c>
      <c r="H11" s="158" t="s">
        <v>15</v>
      </c>
      <c r="I11" s="157" t="s">
        <v>22</v>
      </c>
      <c r="J11" s="159" t="s">
        <v>187</v>
      </c>
      <c r="K11" s="160" t="s">
        <v>15</v>
      </c>
      <c r="L11" s="161" t="s">
        <v>188</v>
      </c>
      <c r="N11" s="120"/>
      <c r="O11" s="109"/>
      <c r="P11" s="109"/>
      <c r="Q11" s="109"/>
      <c r="R11" s="109"/>
      <c r="S11" s="109"/>
      <c r="T11" s="109"/>
      <c r="U11" s="109"/>
      <c r="V11" s="109"/>
      <c r="W11" s="109"/>
      <c r="X11" s="109"/>
      <c r="Y11" s="109"/>
      <c r="Z11" s="109"/>
      <c r="AA11" s="109"/>
      <c r="AB11" s="109"/>
      <c r="AC11" s="109"/>
      <c r="AD11" s="109"/>
      <c r="AE11" s="109"/>
      <c r="AF11" s="109"/>
    </row>
    <row r="12" spans="1:32" ht="15.95" customHeight="1" x14ac:dyDescent="0.25">
      <c r="B12" s="162"/>
      <c r="C12" s="163"/>
      <c r="D12" s="164"/>
      <c r="E12" s="164"/>
      <c r="F12" s="164"/>
      <c r="G12" s="165"/>
      <c r="H12" s="166"/>
      <c r="I12" s="167"/>
      <c r="J12" s="168"/>
      <c r="K12" s="166"/>
      <c r="L12" s="167"/>
      <c r="N12" s="109"/>
      <c r="O12" s="109"/>
      <c r="P12" s="109"/>
      <c r="Q12" s="109"/>
      <c r="R12" s="109"/>
      <c r="S12" s="109"/>
      <c r="T12" s="109"/>
      <c r="U12" s="109"/>
      <c r="V12" s="109"/>
      <c r="W12" s="109"/>
      <c r="X12" s="109"/>
      <c r="Y12" s="109"/>
      <c r="Z12" s="109"/>
      <c r="AA12" s="109"/>
      <c r="AB12" s="109"/>
      <c r="AC12" s="109"/>
      <c r="AD12" s="109"/>
      <c r="AE12" s="109"/>
      <c r="AF12" s="109"/>
    </row>
    <row r="13" spans="1:32" ht="15.95" customHeight="1" x14ac:dyDescent="0.25">
      <c r="B13" s="162" t="str">
        <f>'Ingredients Price List'!B13</f>
        <v>Beverages &amp; Juices</v>
      </c>
      <c r="C13" s="163" t="str">
        <f>'Ingredients Price List'!D13</f>
        <v>Apple Juice</v>
      </c>
      <c r="D13" s="164" cm="1">
        <f t="array" ref="D13:D45">_xlfn._xlws.SORT(BeveragesJuices1,1,1)</f>
        <v>0</v>
      </c>
      <c r="E13" s="164" t="str" cm="1">
        <f t="array" ref="E13:E19">_xlfn._xlws.FILTER(BeveragesJuices2, (BeveragesJuices2&lt;&gt;0))</f>
        <v>Apple Juice</v>
      </c>
      <c r="F13" s="169">
        <f>COUNTA(BeveragesJuices)</f>
        <v>7</v>
      </c>
      <c r="G13" s="170">
        <f>'Ingredients Price List'!F13</f>
        <v>2</v>
      </c>
      <c r="H13" s="163" t="str">
        <f>'Ingredients Price List'!G13</f>
        <v>litre</v>
      </c>
      <c r="I13" s="171">
        <f>'Ingredients Price List'!H13</f>
        <v>5.2</v>
      </c>
      <c r="J13" s="172"/>
      <c r="K13" s="173" t="str">
        <f>'Ingredients Price List'!G13</f>
        <v>litre</v>
      </c>
      <c r="L13" s="174">
        <f>J13*'Ingredients Price List'!I13</f>
        <v>0</v>
      </c>
      <c r="N13" s="120"/>
      <c r="O13" s="109" t="s">
        <v>189</v>
      </c>
      <c r="P13" s="109"/>
      <c r="Q13" s="109"/>
      <c r="R13" s="109"/>
      <c r="S13" s="109"/>
      <c r="T13" s="109"/>
      <c r="U13" s="109"/>
      <c r="V13" s="109"/>
      <c r="W13" s="109"/>
      <c r="X13" s="109"/>
      <c r="Y13" s="109"/>
      <c r="Z13" s="109"/>
      <c r="AA13" s="109"/>
      <c r="AB13" s="109"/>
      <c r="AC13" s="109"/>
      <c r="AD13" s="109"/>
      <c r="AE13" s="109"/>
      <c r="AF13" s="109"/>
    </row>
    <row r="14" spans="1:32" ht="15.95" customHeight="1" x14ac:dyDescent="0.25">
      <c r="B14" s="162" t="str">
        <f>'Ingredients Price List'!B14</f>
        <v>Beverages &amp; Juices</v>
      </c>
      <c r="C14" s="163" t="str">
        <f>'Ingredients Price List'!D14</f>
        <v xml:space="preserve">Coffee </v>
      </c>
      <c r="D14" s="164">
        <v>0</v>
      </c>
      <c r="E14" s="164" t="str">
        <v xml:space="preserve">Coffee </v>
      </c>
      <c r="F14" s="164"/>
      <c r="G14" s="170">
        <f>'Ingredients Price List'!F14</f>
        <v>1</v>
      </c>
      <c r="H14" s="163" t="str">
        <f>'Ingredients Price List'!G14</f>
        <v>kg</v>
      </c>
      <c r="I14" s="171">
        <f>'Ingredients Price List'!H14</f>
        <v>12.44</v>
      </c>
      <c r="J14" s="172"/>
      <c r="K14" s="173" t="str">
        <f>'Ingredients Price List'!G14</f>
        <v>kg</v>
      </c>
      <c r="L14" s="174">
        <f>J14*'Ingredients Price List'!I14</f>
        <v>0</v>
      </c>
      <c r="N14" s="120"/>
      <c r="O14" s="109"/>
      <c r="P14" s="109"/>
      <c r="Q14" s="109"/>
      <c r="R14" s="109"/>
      <c r="S14" s="109"/>
      <c r="T14" s="109"/>
      <c r="U14" s="109"/>
      <c r="V14" s="109"/>
      <c r="W14" s="109"/>
      <c r="X14" s="109"/>
      <c r="Y14" s="109"/>
      <c r="Z14" s="109"/>
      <c r="AA14" s="109"/>
      <c r="AB14" s="109"/>
      <c r="AC14" s="109"/>
      <c r="AD14" s="109"/>
      <c r="AE14" s="109"/>
      <c r="AF14" s="109"/>
    </row>
    <row r="15" spans="1:32" ht="15.95" customHeight="1" x14ac:dyDescent="0.25">
      <c r="B15" s="162" t="str">
        <f>'Ingredients Price List'!B15</f>
        <v>Beverages &amp; Juices</v>
      </c>
      <c r="C15" s="163" t="str">
        <f>'Ingredients Price List'!D15</f>
        <v>Cold press juices</v>
      </c>
      <c r="D15" s="164">
        <v>0</v>
      </c>
      <c r="E15" s="164" t="str">
        <v>Cold press juices</v>
      </c>
      <c r="F15" s="164"/>
      <c r="G15" s="170">
        <f>'Ingredients Price List'!F15</f>
        <v>0.75</v>
      </c>
      <c r="H15" s="163" t="str">
        <f>'Ingredients Price List'!G15</f>
        <v>litre</v>
      </c>
      <c r="I15" s="171">
        <f>'Ingredients Price List'!H15</f>
        <v>3.91</v>
      </c>
      <c r="J15" s="172"/>
      <c r="K15" s="173" t="str">
        <f>'Ingredients Price List'!G15</f>
        <v>litre</v>
      </c>
      <c r="L15" s="174">
        <f>J15*'Ingredients Price List'!I15</f>
        <v>0</v>
      </c>
      <c r="N15" s="109"/>
      <c r="O15" s="109"/>
      <c r="P15" s="109"/>
      <c r="Q15" s="109"/>
      <c r="R15" s="109"/>
      <c r="S15" s="109"/>
      <c r="T15" s="109"/>
      <c r="U15" s="109"/>
      <c r="V15" s="109"/>
      <c r="W15" s="109"/>
      <c r="X15" s="109"/>
      <c r="Y15" s="109"/>
      <c r="Z15" s="109"/>
      <c r="AA15" s="109"/>
      <c r="AB15" s="109"/>
      <c r="AC15" s="109"/>
      <c r="AD15" s="109"/>
      <c r="AE15" s="109"/>
      <c r="AF15" s="109"/>
    </row>
    <row r="16" spans="1:32" ht="15.95" customHeight="1" x14ac:dyDescent="0.25">
      <c r="B16" s="162" t="str">
        <f>'Ingredients Price List'!B16</f>
        <v>Beverages &amp; Juices</v>
      </c>
      <c r="C16" s="163" t="str">
        <f>'Ingredients Price List'!D16</f>
        <v>Grapefruit Juice</v>
      </c>
      <c r="D16" s="164">
        <v>0</v>
      </c>
      <c r="E16" s="164" t="str">
        <v>Grapefruit Juice</v>
      </c>
      <c r="F16" s="164"/>
      <c r="G16" s="170">
        <f>'Ingredients Price List'!F16</f>
        <v>2</v>
      </c>
      <c r="H16" s="163" t="str">
        <f>'Ingredients Price List'!G16</f>
        <v>litre</v>
      </c>
      <c r="I16" s="171">
        <f>'Ingredients Price List'!H16</f>
        <v>13.45</v>
      </c>
      <c r="J16" s="172"/>
      <c r="K16" s="173" t="str">
        <f>'Ingredients Price List'!G16</f>
        <v>litre</v>
      </c>
      <c r="L16" s="174">
        <f>J16*'Ingredients Price List'!I16</f>
        <v>0</v>
      </c>
      <c r="N16" s="109"/>
      <c r="O16" s="109"/>
      <c r="P16" s="109"/>
      <c r="Q16" s="109"/>
      <c r="R16" s="109"/>
      <c r="S16" s="109"/>
      <c r="T16" s="109"/>
      <c r="U16" s="109"/>
      <c r="V16" s="109"/>
      <c r="W16" s="109"/>
      <c r="X16" s="109"/>
      <c r="Y16" s="109"/>
      <c r="Z16" s="109"/>
      <c r="AA16" s="109"/>
      <c r="AB16" s="109"/>
      <c r="AC16" s="109"/>
      <c r="AD16" s="109"/>
      <c r="AE16" s="109"/>
      <c r="AF16" s="109"/>
    </row>
    <row r="17" spans="2:32" ht="15.95" customHeight="1" x14ac:dyDescent="0.25">
      <c r="B17" s="162" t="str">
        <f>'Ingredients Price List'!B17</f>
        <v>Beverages &amp; Juices</v>
      </c>
      <c r="C17" s="163" t="str">
        <f>'Ingredients Price List'!D17</f>
        <v xml:space="preserve">House made cordial </v>
      </c>
      <c r="D17" s="164">
        <v>0</v>
      </c>
      <c r="E17" s="164" t="str">
        <v xml:space="preserve">House made cordial </v>
      </c>
      <c r="F17" s="164"/>
      <c r="G17" s="170">
        <f>'Ingredients Price List'!F17</f>
        <v>1</v>
      </c>
      <c r="H17" s="163" t="str">
        <f>'Ingredients Price List'!G17</f>
        <v>litre</v>
      </c>
      <c r="I17" s="171">
        <f>'Ingredients Price List'!H17</f>
        <v>1.05</v>
      </c>
      <c r="J17" s="172"/>
      <c r="K17" s="173" t="str">
        <f>'Ingredients Price List'!G17</f>
        <v>litre</v>
      </c>
      <c r="L17" s="174">
        <f>J17*'Ingredients Price List'!I17</f>
        <v>0</v>
      </c>
      <c r="N17" s="120"/>
      <c r="O17" s="109"/>
      <c r="P17" s="109"/>
      <c r="Q17" s="109"/>
      <c r="R17" s="109"/>
      <c r="S17" s="109"/>
      <c r="T17" s="109"/>
      <c r="U17" s="109"/>
      <c r="V17" s="109"/>
      <c r="W17" s="109"/>
      <c r="X17" s="109"/>
      <c r="Y17" s="109"/>
      <c r="Z17" s="109"/>
      <c r="AA17" s="109"/>
      <c r="AB17" s="109"/>
      <c r="AC17" s="109"/>
      <c r="AD17" s="109"/>
      <c r="AE17" s="109"/>
      <c r="AF17" s="109"/>
    </row>
    <row r="18" spans="2:32" ht="15.95" customHeight="1" x14ac:dyDescent="0.25">
      <c r="B18" s="162" t="str">
        <f>'Ingredients Price List'!B18</f>
        <v>Beverages &amp; Juices</v>
      </c>
      <c r="C18" s="163" t="str">
        <f>'Ingredients Price List'!D18</f>
        <v xml:space="preserve">Kombuchas </v>
      </c>
      <c r="D18" s="164">
        <v>0</v>
      </c>
      <c r="E18" s="164" t="str">
        <v xml:space="preserve">Kombuchas </v>
      </c>
      <c r="F18" s="164"/>
      <c r="G18" s="170">
        <f>'Ingredients Price List'!F18</f>
        <v>0.33</v>
      </c>
      <c r="H18" s="163" t="str">
        <f>'Ingredients Price List'!G18</f>
        <v>litre</v>
      </c>
      <c r="I18" s="171">
        <f>'Ingredients Price List'!H18</f>
        <v>2.0499999999999998</v>
      </c>
      <c r="J18" s="172"/>
      <c r="K18" s="173" t="str">
        <f>'Ingredients Price List'!G18</f>
        <v>litre</v>
      </c>
      <c r="L18" s="174">
        <f>J18*'Ingredients Price List'!I18</f>
        <v>0</v>
      </c>
      <c r="N18" s="109"/>
      <c r="O18" s="109"/>
      <c r="P18" s="109"/>
      <c r="Q18" s="109"/>
      <c r="R18" s="109"/>
      <c r="S18" s="109"/>
      <c r="T18" s="109"/>
      <c r="U18" s="109"/>
      <c r="V18" s="109"/>
      <c r="W18" s="109"/>
      <c r="X18" s="109"/>
      <c r="Y18" s="109"/>
      <c r="Z18" s="109"/>
      <c r="AA18" s="109"/>
      <c r="AB18" s="109"/>
      <c r="AC18" s="109"/>
      <c r="AD18" s="109"/>
      <c r="AE18" s="109"/>
      <c r="AF18" s="109"/>
    </row>
    <row r="19" spans="2:32" ht="15.95" customHeight="1" x14ac:dyDescent="0.25">
      <c r="B19" s="162" t="str">
        <f>'Ingredients Price List'!B19</f>
        <v>Beverages &amp; Juices</v>
      </c>
      <c r="C19" s="163" t="str">
        <f>'Ingredients Price List'!D19</f>
        <v>Orange Juice</v>
      </c>
      <c r="D19" s="164">
        <v>0</v>
      </c>
      <c r="E19" s="164" t="str">
        <v>Orange Juice</v>
      </c>
      <c r="F19" s="164"/>
      <c r="G19" s="170">
        <f>'Ingredients Price List'!F19</f>
        <v>5</v>
      </c>
      <c r="H19" s="163" t="str">
        <f>'Ingredients Price List'!G19</f>
        <v>litre</v>
      </c>
      <c r="I19" s="171">
        <f>'Ingredients Price List'!H19</f>
        <v>13.09</v>
      </c>
      <c r="J19" s="172"/>
      <c r="K19" s="173" t="str">
        <f>'Ingredients Price List'!G19</f>
        <v>litre</v>
      </c>
      <c r="L19" s="174">
        <f>J19*'Ingredients Price List'!I19</f>
        <v>0</v>
      </c>
      <c r="N19" s="109"/>
      <c r="O19" s="109"/>
      <c r="P19" s="109"/>
      <c r="Q19" s="109"/>
      <c r="R19" s="109"/>
      <c r="S19" s="109"/>
      <c r="T19" s="109"/>
      <c r="U19" s="109"/>
      <c r="V19" s="109"/>
      <c r="W19" s="109"/>
      <c r="X19" s="109"/>
      <c r="Y19" s="109"/>
      <c r="Z19" s="109"/>
      <c r="AA19" s="109"/>
      <c r="AB19" s="109"/>
      <c r="AC19" s="109"/>
      <c r="AD19" s="109"/>
      <c r="AE19" s="109"/>
      <c r="AF19" s="109"/>
    </row>
    <row r="20" spans="2:32" ht="15.95" customHeight="1" x14ac:dyDescent="0.25">
      <c r="B20" s="162" t="str">
        <f>'Ingredients Price List'!B20</f>
        <v>Beverages &amp; Juices</v>
      </c>
      <c r="C20" s="163">
        <f>'Ingredients Price List'!D20</f>
        <v>0</v>
      </c>
      <c r="D20" s="164">
        <v>0</v>
      </c>
      <c r="E20" s="164"/>
      <c r="F20" s="164"/>
      <c r="G20" s="170">
        <f>'Ingredients Price List'!F20</f>
        <v>0</v>
      </c>
      <c r="H20" s="163">
        <f>'Ingredients Price List'!G20</f>
        <v>0</v>
      </c>
      <c r="I20" s="171">
        <f>'Ingredients Price List'!H20</f>
        <v>0</v>
      </c>
      <c r="J20" s="172"/>
      <c r="K20" s="173">
        <f>'Ingredients Price List'!G20</f>
        <v>0</v>
      </c>
      <c r="L20" s="174">
        <f>J20*'Ingredients Price List'!I20</f>
        <v>0</v>
      </c>
      <c r="N20" s="109"/>
      <c r="O20" s="109"/>
      <c r="P20" s="109"/>
      <c r="Q20" s="109"/>
      <c r="R20" s="109"/>
      <c r="S20" s="109"/>
      <c r="T20" s="109"/>
      <c r="U20" s="109"/>
      <c r="V20" s="109"/>
      <c r="W20" s="109"/>
      <c r="X20" s="109"/>
      <c r="Y20" s="109"/>
      <c r="Z20" s="109"/>
      <c r="AA20" s="109"/>
      <c r="AB20" s="109"/>
      <c r="AC20" s="109"/>
      <c r="AD20" s="109"/>
      <c r="AE20" s="109"/>
      <c r="AF20" s="109"/>
    </row>
    <row r="21" spans="2:32" ht="15.95" hidden="1" customHeight="1" x14ac:dyDescent="0.25">
      <c r="B21" s="162" t="str">
        <f>'Ingredients Price List'!B21</f>
        <v>Beverages &amp; Juices</v>
      </c>
      <c r="C21" s="163">
        <f>'Ingredients Price List'!D21</f>
        <v>0</v>
      </c>
      <c r="D21" s="164">
        <v>0</v>
      </c>
      <c r="E21" s="164"/>
      <c r="F21" s="164"/>
      <c r="G21" s="170">
        <f>'Ingredients Price List'!F21</f>
        <v>0</v>
      </c>
      <c r="H21" s="163">
        <f>'Ingredients Price List'!G21</f>
        <v>0</v>
      </c>
      <c r="I21" s="171">
        <f>'Ingredients Price List'!H21</f>
        <v>0</v>
      </c>
      <c r="J21" s="172"/>
      <c r="K21" s="173">
        <f>'Ingredients Price List'!G21</f>
        <v>0</v>
      </c>
      <c r="L21" s="174">
        <f>J21*'Ingredients Price List'!I21</f>
        <v>0</v>
      </c>
      <c r="N21" s="109"/>
      <c r="O21" s="109"/>
      <c r="P21" s="109"/>
      <c r="Q21" s="109"/>
      <c r="R21" s="109"/>
      <c r="S21" s="109"/>
      <c r="T21" s="109"/>
      <c r="U21" s="109"/>
      <c r="V21" s="109"/>
      <c r="W21" s="109"/>
      <c r="X21" s="109"/>
      <c r="Y21" s="109"/>
      <c r="Z21" s="109"/>
      <c r="AA21" s="109"/>
      <c r="AB21" s="109"/>
      <c r="AC21" s="109"/>
      <c r="AD21" s="109"/>
      <c r="AE21" s="109"/>
      <c r="AF21" s="109"/>
    </row>
    <row r="22" spans="2:32" ht="15.95" hidden="1" customHeight="1" x14ac:dyDescent="0.25">
      <c r="B22" s="162" t="str">
        <f>'Ingredients Price List'!B22</f>
        <v>Beverages &amp; Juices</v>
      </c>
      <c r="C22" s="163">
        <f>'Ingredients Price List'!D22</f>
        <v>0</v>
      </c>
      <c r="D22" s="164">
        <v>0</v>
      </c>
      <c r="E22" s="164"/>
      <c r="F22" s="164"/>
      <c r="G22" s="170">
        <f>'Ingredients Price List'!F22</f>
        <v>0</v>
      </c>
      <c r="H22" s="163">
        <f>'Ingredients Price List'!G22</f>
        <v>0</v>
      </c>
      <c r="I22" s="171">
        <f>'Ingredients Price List'!H22</f>
        <v>0</v>
      </c>
      <c r="J22" s="172"/>
      <c r="K22" s="173">
        <f>'Ingredients Price List'!G22</f>
        <v>0</v>
      </c>
      <c r="L22" s="174">
        <f>J22*'Ingredients Price List'!I22</f>
        <v>0</v>
      </c>
      <c r="N22" s="109"/>
      <c r="O22" s="109"/>
      <c r="P22" s="109"/>
      <c r="Q22" s="109"/>
      <c r="R22" s="109"/>
      <c r="S22" s="109"/>
      <c r="T22" s="109"/>
      <c r="U22" s="109"/>
      <c r="V22" s="109"/>
      <c r="W22" s="109"/>
      <c r="X22" s="109"/>
      <c r="Y22" s="109"/>
      <c r="Z22" s="109"/>
      <c r="AA22" s="109"/>
      <c r="AB22" s="109"/>
      <c r="AC22" s="109"/>
      <c r="AD22" s="109"/>
      <c r="AE22" s="109"/>
      <c r="AF22" s="109"/>
    </row>
    <row r="23" spans="2:32" ht="15.95" hidden="1" customHeight="1" x14ac:dyDescent="0.25">
      <c r="B23" s="162" t="str">
        <f>'Ingredients Price List'!B23</f>
        <v>Beverages &amp; Juices</v>
      </c>
      <c r="C23" s="163">
        <f>'Ingredients Price List'!D23</f>
        <v>0</v>
      </c>
      <c r="D23" s="164">
        <v>0</v>
      </c>
      <c r="E23" s="164"/>
      <c r="F23" s="164"/>
      <c r="G23" s="170">
        <f>'Ingredients Price List'!F23</f>
        <v>0</v>
      </c>
      <c r="H23" s="163">
        <f>'Ingredients Price List'!G23</f>
        <v>0</v>
      </c>
      <c r="I23" s="171">
        <f>'Ingredients Price List'!H23</f>
        <v>0</v>
      </c>
      <c r="J23" s="172"/>
      <c r="K23" s="173">
        <f>'Ingredients Price List'!G23</f>
        <v>0</v>
      </c>
      <c r="L23" s="174">
        <f>J23*'Ingredients Price List'!I23</f>
        <v>0</v>
      </c>
      <c r="N23" s="113"/>
      <c r="O23" s="109"/>
      <c r="P23" s="109"/>
      <c r="Q23" s="109"/>
      <c r="R23" s="109"/>
      <c r="S23" s="109"/>
      <c r="T23" s="109"/>
      <c r="U23" s="109"/>
      <c r="V23" s="109"/>
      <c r="W23" s="109"/>
      <c r="X23" s="109"/>
      <c r="Y23" s="109"/>
      <c r="Z23" s="109"/>
      <c r="AA23" s="109"/>
      <c r="AB23" s="109"/>
      <c r="AC23" s="109"/>
      <c r="AD23" s="109"/>
      <c r="AE23" s="109"/>
      <c r="AF23" s="109"/>
    </row>
    <row r="24" spans="2:32" ht="15.95" hidden="1" customHeight="1" x14ac:dyDescent="0.25">
      <c r="B24" s="162" t="str">
        <f>'Ingredients Price List'!B24</f>
        <v>Beverages &amp; Juices</v>
      </c>
      <c r="C24" s="163">
        <f>'Ingredients Price List'!D24</f>
        <v>0</v>
      </c>
      <c r="D24" s="164">
        <v>0</v>
      </c>
      <c r="E24" s="164"/>
      <c r="F24" s="164"/>
      <c r="G24" s="170">
        <f>'Ingredients Price List'!F24</f>
        <v>0</v>
      </c>
      <c r="H24" s="163">
        <f>'Ingredients Price List'!G24</f>
        <v>0</v>
      </c>
      <c r="I24" s="171">
        <f>'Ingredients Price List'!H24</f>
        <v>0</v>
      </c>
      <c r="J24" s="172"/>
      <c r="K24" s="173">
        <f>'Ingredients Price List'!G24</f>
        <v>0</v>
      </c>
      <c r="L24" s="174">
        <f>J24*'Ingredients Price List'!I24</f>
        <v>0</v>
      </c>
      <c r="N24" s="123"/>
      <c r="O24" s="109"/>
      <c r="P24" s="109"/>
      <c r="Q24" s="109"/>
      <c r="R24" s="109"/>
      <c r="S24" s="109"/>
      <c r="T24" s="109"/>
      <c r="U24" s="109"/>
      <c r="V24" s="109"/>
      <c r="W24" s="109"/>
      <c r="X24" s="109"/>
      <c r="Y24" s="109"/>
      <c r="Z24" s="109"/>
      <c r="AA24" s="109"/>
      <c r="AB24" s="109"/>
      <c r="AC24" s="109"/>
      <c r="AD24" s="109"/>
      <c r="AE24" s="109"/>
      <c r="AF24" s="109"/>
    </row>
    <row r="25" spans="2:32" ht="15.95" hidden="1" customHeight="1" x14ac:dyDescent="0.25">
      <c r="B25" s="162" t="str">
        <f>'Ingredients Price List'!B25</f>
        <v>Beverages &amp; Juices</v>
      </c>
      <c r="C25" s="163">
        <f>'Ingredients Price List'!D25</f>
        <v>0</v>
      </c>
      <c r="D25" s="164">
        <v>0</v>
      </c>
      <c r="E25" s="164"/>
      <c r="F25" s="164"/>
      <c r="G25" s="170">
        <f>'Ingredients Price List'!F25</f>
        <v>0</v>
      </c>
      <c r="H25" s="163">
        <f>'Ingredients Price List'!G25</f>
        <v>0</v>
      </c>
      <c r="I25" s="171">
        <f>'Ingredients Price List'!H25</f>
        <v>0</v>
      </c>
      <c r="J25" s="172"/>
      <c r="K25" s="173">
        <f>'Ingredients Price List'!G25</f>
        <v>0</v>
      </c>
      <c r="L25" s="174">
        <f>J25*'Ingredients Price List'!I25</f>
        <v>0</v>
      </c>
      <c r="N25" s="109"/>
      <c r="O25" s="109"/>
      <c r="P25" s="109"/>
      <c r="Q25" s="109"/>
      <c r="R25" s="109"/>
      <c r="S25" s="109"/>
      <c r="T25" s="109"/>
      <c r="U25" s="109"/>
      <c r="V25" s="109"/>
      <c r="W25" s="109"/>
      <c r="X25" s="109"/>
      <c r="Y25" s="109"/>
      <c r="Z25" s="109"/>
      <c r="AA25" s="109"/>
      <c r="AB25" s="109"/>
      <c r="AC25" s="109"/>
      <c r="AD25" s="109"/>
      <c r="AE25" s="109"/>
      <c r="AF25" s="109"/>
    </row>
    <row r="26" spans="2:32" ht="15.95" hidden="1" customHeight="1" x14ac:dyDescent="0.25">
      <c r="B26" s="162" t="str">
        <f>'Ingredients Price List'!B26</f>
        <v>Beverages &amp; Juices</v>
      </c>
      <c r="C26" s="163">
        <f>'Ingredients Price List'!D26</f>
        <v>0</v>
      </c>
      <c r="D26" s="164">
        <v>0</v>
      </c>
      <c r="E26" s="164"/>
      <c r="F26" s="164"/>
      <c r="G26" s="170">
        <f>'Ingredients Price List'!F26</f>
        <v>0</v>
      </c>
      <c r="H26" s="163">
        <f>'Ingredients Price List'!G26</f>
        <v>0</v>
      </c>
      <c r="I26" s="171">
        <f>'Ingredients Price List'!H26</f>
        <v>0</v>
      </c>
      <c r="J26" s="172"/>
      <c r="K26" s="173">
        <f>'Ingredients Price List'!G26</f>
        <v>0</v>
      </c>
      <c r="L26" s="174">
        <f>J26*'Ingredients Price List'!I26</f>
        <v>0</v>
      </c>
      <c r="N26" s="109"/>
      <c r="O26" s="109"/>
      <c r="P26" s="109"/>
      <c r="Q26" s="109"/>
      <c r="R26" s="109"/>
      <c r="S26" s="109"/>
      <c r="T26" s="109"/>
      <c r="U26" s="109"/>
      <c r="V26" s="109"/>
      <c r="W26" s="109"/>
      <c r="X26" s="109"/>
      <c r="Y26" s="109"/>
      <c r="Z26" s="109"/>
      <c r="AA26" s="109"/>
      <c r="AB26" s="109"/>
      <c r="AC26" s="109"/>
      <c r="AD26" s="109"/>
      <c r="AE26" s="109"/>
      <c r="AF26" s="109"/>
    </row>
    <row r="27" spans="2:32" ht="15.95" hidden="1" customHeight="1" x14ac:dyDescent="0.25">
      <c r="B27" s="162" t="str">
        <f>'Ingredients Price List'!B27</f>
        <v>Beverages &amp; Juices</v>
      </c>
      <c r="C27" s="163">
        <f>'Ingredients Price List'!D27</f>
        <v>0</v>
      </c>
      <c r="D27" s="164">
        <v>0</v>
      </c>
      <c r="E27" s="164"/>
      <c r="F27" s="164"/>
      <c r="G27" s="170">
        <f>'Ingredients Price List'!F27</f>
        <v>0</v>
      </c>
      <c r="H27" s="163">
        <f>'Ingredients Price List'!G27</f>
        <v>0</v>
      </c>
      <c r="I27" s="171">
        <f>'Ingredients Price List'!H27</f>
        <v>0</v>
      </c>
      <c r="J27" s="172"/>
      <c r="K27" s="173">
        <f>'Ingredients Price List'!G27</f>
        <v>0</v>
      </c>
      <c r="L27" s="174">
        <f>J27*'Ingredients Price List'!I27</f>
        <v>0</v>
      </c>
      <c r="N27" s="123"/>
      <c r="O27" s="109"/>
      <c r="P27" s="109"/>
      <c r="Q27" s="109"/>
      <c r="R27" s="109"/>
      <c r="S27" s="109"/>
      <c r="T27" s="109"/>
      <c r="U27" s="109"/>
      <c r="V27" s="109"/>
      <c r="W27" s="109"/>
      <c r="X27" s="109"/>
      <c r="Y27" s="109"/>
      <c r="Z27" s="109"/>
      <c r="AA27" s="109"/>
      <c r="AB27" s="109"/>
      <c r="AC27" s="109"/>
      <c r="AD27" s="109"/>
      <c r="AE27" s="109"/>
      <c r="AF27" s="109"/>
    </row>
    <row r="28" spans="2:32" ht="15.95" hidden="1" customHeight="1" x14ac:dyDescent="0.25">
      <c r="B28" s="162" t="str">
        <f>'Ingredients Price List'!B28</f>
        <v>Beverages &amp; Juices</v>
      </c>
      <c r="C28" s="163">
        <f>'Ingredients Price List'!D28</f>
        <v>0</v>
      </c>
      <c r="D28" s="164">
        <v>0</v>
      </c>
      <c r="E28" s="164"/>
      <c r="F28" s="164"/>
      <c r="G28" s="170">
        <f>'Ingredients Price List'!F28</f>
        <v>0</v>
      </c>
      <c r="H28" s="163">
        <f>'Ingredients Price List'!G28</f>
        <v>0</v>
      </c>
      <c r="I28" s="171">
        <f>'Ingredients Price List'!H28</f>
        <v>0</v>
      </c>
      <c r="J28" s="172"/>
      <c r="K28" s="173">
        <f>'Ingredients Price List'!G28</f>
        <v>0</v>
      </c>
      <c r="L28" s="174">
        <f>J28*'Ingredients Price List'!I28</f>
        <v>0</v>
      </c>
      <c r="N28" s="109"/>
      <c r="O28" s="109"/>
      <c r="P28" s="109"/>
      <c r="Q28" s="109"/>
      <c r="R28" s="109"/>
      <c r="S28" s="109"/>
      <c r="T28" s="109"/>
      <c r="U28" s="109"/>
      <c r="V28" s="109"/>
      <c r="W28" s="109"/>
      <c r="X28" s="109"/>
      <c r="Y28" s="109"/>
      <c r="Z28" s="109"/>
      <c r="AA28" s="109"/>
      <c r="AB28" s="109"/>
      <c r="AC28" s="109"/>
      <c r="AD28" s="109"/>
      <c r="AE28" s="109"/>
      <c r="AF28" s="109"/>
    </row>
    <row r="29" spans="2:32" ht="15.95" hidden="1" customHeight="1" x14ac:dyDescent="0.25">
      <c r="B29" s="162" t="str">
        <f>'Ingredients Price List'!B29</f>
        <v>Beverages &amp; Juices</v>
      </c>
      <c r="C29" s="163">
        <f>'Ingredients Price List'!D29</f>
        <v>0</v>
      </c>
      <c r="D29" s="164">
        <v>0</v>
      </c>
      <c r="E29" s="164"/>
      <c r="F29" s="164"/>
      <c r="G29" s="170">
        <f>'Ingredients Price List'!F29</f>
        <v>0</v>
      </c>
      <c r="H29" s="163">
        <f>'Ingredients Price List'!G29</f>
        <v>0</v>
      </c>
      <c r="I29" s="171">
        <f>'Ingredients Price List'!H29</f>
        <v>0</v>
      </c>
      <c r="J29" s="172"/>
      <c r="K29" s="173">
        <f>'Ingredients Price List'!G29</f>
        <v>0</v>
      </c>
      <c r="L29" s="174">
        <f>J29*'Ingredients Price List'!I29</f>
        <v>0</v>
      </c>
      <c r="N29" s="109"/>
      <c r="O29" s="109"/>
      <c r="P29" s="109"/>
      <c r="Q29" s="109"/>
      <c r="R29" s="109"/>
      <c r="S29" s="109"/>
      <c r="T29" s="109"/>
      <c r="U29" s="109"/>
      <c r="V29" s="109"/>
      <c r="W29" s="109"/>
      <c r="X29" s="109"/>
      <c r="Y29" s="109"/>
      <c r="Z29" s="109"/>
      <c r="AA29" s="109"/>
      <c r="AB29" s="109"/>
      <c r="AC29" s="109"/>
      <c r="AD29" s="109"/>
      <c r="AE29" s="109"/>
      <c r="AF29" s="109"/>
    </row>
    <row r="30" spans="2:32" ht="15.95" hidden="1" customHeight="1" x14ac:dyDescent="0.25">
      <c r="B30" s="162" t="str">
        <f>'Ingredients Price List'!B30</f>
        <v>Beverages &amp; Juices</v>
      </c>
      <c r="C30" s="163">
        <f>'Ingredients Price List'!D30</f>
        <v>0</v>
      </c>
      <c r="D30" s="164">
        <v>0</v>
      </c>
      <c r="E30" s="164"/>
      <c r="F30" s="164"/>
      <c r="G30" s="170">
        <f>'Ingredients Price List'!F30</f>
        <v>0</v>
      </c>
      <c r="H30" s="163">
        <f>'Ingredients Price List'!G30</f>
        <v>0</v>
      </c>
      <c r="I30" s="171">
        <f>'Ingredients Price List'!H30</f>
        <v>0</v>
      </c>
      <c r="J30" s="172"/>
      <c r="K30" s="173">
        <f>'Ingredients Price List'!G30</f>
        <v>0</v>
      </c>
      <c r="L30" s="174">
        <f>J30*'Ingredients Price List'!I30</f>
        <v>0</v>
      </c>
      <c r="N30" s="123"/>
      <c r="O30" s="109"/>
      <c r="P30" s="109"/>
      <c r="Q30" s="109"/>
      <c r="R30" s="109"/>
      <c r="S30" s="109"/>
      <c r="T30" s="109"/>
      <c r="U30" s="109"/>
      <c r="V30" s="109"/>
      <c r="W30" s="109"/>
      <c r="X30" s="109"/>
      <c r="Y30" s="109"/>
      <c r="Z30" s="109"/>
      <c r="AA30" s="109"/>
      <c r="AB30" s="109"/>
      <c r="AC30" s="109"/>
      <c r="AD30" s="109"/>
      <c r="AE30" s="109"/>
      <c r="AF30" s="109"/>
    </row>
    <row r="31" spans="2:32" ht="15.95" hidden="1" customHeight="1" x14ac:dyDescent="0.25">
      <c r="B31" s="162" t="str">
        <f>'Ingredients Price List'!B31</f>
        <v>Beverages &amp; Juices</v>
      </c>
      <c r="C31" s="163">
        <f>'Ingredients Price List'!D31</f>
        <v>0</v>
      </c>
      <c r="D31" s="164">
        <v>0</v>
      </c>
      <c r="E31" s="164"/>
      <c r="F31" s="164"/>
      <c r="G31" s="170">
        <f>'Ingredients Price List'!F31</f>
        <v>0</v>
      </c>
      <c r="H31" s="163">
        <f>'Ingredients Price List'!G31</f>
        <v>0</v>
      </c>
      <c r="I31" s="171">
        <f>'Ingredients Price List'!H31</f>
        <v>0</v>
      </c>
      <c r="J31" s="172"/>
      <c r="K31" s="173">
        <f>'Ingredients Price List'!G31</f>
        <v>0</v>
      </c>
      <c r="L31" s="174">
        <f>J31*'Ingredients Price List'!I31</f>
        <v>0</v>
      </c>
      <c r="N31" s="123"/>
      <c r="O31" s="109"/>
      <c r="P31" s="109"/>
      <c r="Q31" s="109"/>
      <c r="R31" s="109"/>
      <c r="S31" s="109"/>
      <c r="T31" s="109"/>
      <c r="U31" s="109"/>
      <c r="V31" s="109"/>
      <c r="W31" s="109"/>
      <c r="X31" s="109"/>
      <c r="Y31" s="109"/>
      <c r="Z31" s="109"/>
      <c r="AA31" s="109"/>
      <c r="AB31" s="109"/>
      <c r="AC31" s="109"/>
      <c r="AD31" s="109"/>
      <c r="AE31" s="109"/>
      <c r="AF31" s="109"/>
    </row>
    <row r="32" spans="2:32" ht="15.95" hidden="1" customHeight="1" x14ac:dyDescent="0.25">
      <c r="B32" s="162" t="str">
        <f>'Ingredients Price List'!B32</f>
        <v>Beverages &amp; Juices</v>
      </c>
      <c r="C32" s="163">
        <f>'Ingredients Price List'!D32</f>
        <v>0</v>
      </c>
      <c r="D32" s="164">
        <v>0</v>
      </c>
      <c r="E32" s="164"/>
      <c r="F32" s="164"/>
      <c r="G32" s="170">
        <f>'Ingredients Price List'!F32</f>
        <v>0</v>
      </c>
      <c r="H32" s="163">
        <f>'Ingredients Price List'!G32</f>
        <v>0</v>
      </c>
      <c r="I32" s="171">
        <f>'Ingredients Price List'!H32</f>
        <v>0</v>
      </c>
      <c r="J32" s="172"/>
      <c r="K32" s="173">
        <f>'Ingredients Price List'!G32</f>
        <v>0</v>
      </c>
      <c r="L32" s="174">
        <f>J32*'Ingredients Price List'!I32</f>
        <v>0</v>
      </c>
      <c r="N32" s="109"/>
      <c r="O32" s="109"/>
      <c r="P32" s="109"/>
      <c r="Q32" s="109"/>
      <c r="R32" s="109"/>
      <c r="S32" s="109"/>
      <c r="T32" s="109"/>
      <c r="U32" s="109"/>
      <c r="V32" s="109"/>
      <c r="W32" s="109"/>
      <c r="X32" s="109"/>
      <c r="Y32" s="109"/>
      <c r="Z32" s="109"/>
      <c r="AA32" s="109"/>
      <c r="AB32" s="109"/>
      <c r="AC32" s="109"/>
      <c r="AD32" s="109"/>
      <c r="AE32" s="109"/>
      <c r="AF32" s="109"/>
    </row>
    <row r="33" spans="2:32" ht="15.95" hidden="1" customHeight="1" x14ac:dyDescent="0.25">
      <c r="B33" s="162" t="str">
        <f>'Ingredients Price List'!B33</f>
        <v>Beverages &amp; Juices</v>
      </c>
      <c r="C33" s="163">
        <f>'Ingredients Price List'!D33</f>
        <v>0</v>
      </c>
      <c r="D33" s="164">
        <v>0</v>
      </c>
      <c r="E33" s="164"/>
      <c r="F33" s="164"/>
      <c r="G33" s="170">
        <f>'Ingredients Price List'!F33</f>
        <v>0</v>
      </c>
      <c r="H33" s="163">
        <f>'Ingredients Price List'!G33</f>
        <v>0</v>
      </c>
      <c r="I33" s="171">
        <f>'Ingredients Price List'!H33</f>
        <v>0</v>
      </c>
      <c r="J33" s="172"/>
      <c r="K33" s="173">
        <f>'Ingredients Price List'!G33</f>
        <v>0</v>
      </c>
      <c r="L33" s="174">
        <f>J33*'Ingredients Price List'!I33</f>
        <v>0</v>
      </c>
      <c r="N33" s="109"/>
      <c r="O33" s="109"/>
      <c r="P33" s="109"/>
      <c r="Q33" s="109"/>
      <c r="R33" s="109"/>
      <c r="S33" s="109"/>
      <c r="T33" s="109"/>
      <c r="U33" s="109"/>
      <c r="V33" s="109"/>
      <c r="W33" s="109"/>
      <c r="X33" s="109"/>
      <c r="Y33" s="109"/>
      <c r="Z33" s="109"/>
      <c r="AA33" s="109"/>
      <c r="AB33" s="109"/>
      <c r="AC33" s="109"/>
      <c r="AD33" s="109"/>
      <c r="AE33" s="109"/>
      <c r="AF33" s="109"/>
    </row>
    <row r="34" spans="2:32" ht="15.95" hidden="1" customHeight="1" x14ac:dyDescent="0.25">
      <c r="B34" s="162" t="str">
        <f>'Ingredients Price List'!B34</f>
        <v>Beverages &amp; Juices</v>
      </c>
      <c r="C34" s="163">
        <f>'Ingredients Price List'!D34</f>
        <v>0</v>
      </c>
      <c r="D34" s="164">
        <v>0</v>
      </c>
      <c r="E34" s="164"/>
      <c r="F34" s="164"/>
      <c r="G34" s="170">
        <f>'Ingredients Price List'!F34</f>
        <v>0</v>
      </c>
      <c r="H34" s="163">
        <f>'Ingredients Price List'!G34</f>
        <v>0</v>
      </c>
      <c r="I34" s="171">
        <f>'Ingredients Price List'!H34</f>
        <v>0</v>
      </c>
      <c r="J34" s="172"/>
      <c r="K34" s="173">
        <f>'Ingredients Price List'!G34</f>
        <v>0</v>
      </c>
      <c r="L34" s="174">
        <f>J34*'Ingredients Price List'!I34</f>
        <v>0</v>
      </c>
      <c r="N34" s="109"/>
      <c r="O34" s="109"/>
      <c r="P34" s="109"/>
      <c r="Q34" s="109"/>
      <c r="R34" s="109"/>
      <c r="S34" s="109"/>
      <c r="T34" s="109"/>
      <c r="U34" s="109"/>
      <c r="V34" s="109"/>
      <c r="W34" s="109"/>
      <c r="X34" s="109"/>
      <c r="Y34" s="109"/>
      <c r="Z34" s="109"/>
      <c r="AA34" s="109"/>
      <c r="AB34" s="109"/>
      <c r="AC34" s="109"/>
      <c r="AD34" s="109"/>
      <c r="AE34" s="109"/>
      <c r="AF34" s="109"/>
    </row>
    <row r="35" spans="2:32" ht="15.95" hidden="1" customHeight="1" x14ac:dyDescent="0.25">
      <c r="B35" s="162" t="str">
        <f>'Ingredients Price List'!B35</f>
        <v>Beverages &amp; Juices</v>
      </c>
      <c r="C35" s="163">
        <f>'Ingredients Price List'!D35</f>
        <v>0</v>
      </c>
      <c r="D35" s="164">
        <v>0</v>
      </c>
      <c r="E35" s="164"/>
      <c r="F35" s="164"/>
      <c r="G35" s="170">
        <f>'Ingredients Price List'!F35</f>
        <v>0</v>
      </c>
      <c r="H35" s="163">
        <f>'Ingredients Price List'!G35</f>
        <v>0</v>
      </c>
      <c r="I35" s="171">
        <f>'Ingredients Price List'!H35</f>
        <v>0</v>
      </c>
      <c r="J35" s="172"/>
      <c r="K35" s="173">
        <f>'Ingredients Price List'!G35</f>
        <v>0</v>
      </c>
      <c r="L35" s="174">
        <f>J35*'Ingredients Price List'!I35</f>
        <v>0</v>
      </c>
      <c r="N35" s="109"/>
      <c r="O35" s="109"/>
      <c r="P35" s="109"/>
      <c r="Q35" s="109"/>
      <c r="R35" s="109"/>
      <c r="S35" s="109"/>
      <c r="T35" s="109"/>
      <c r="U35" s="109"/>
      <c r="V35" s="109"/>
      <c r="W35" s="109"/>
      <c r="X35" s="109"/>
      <c r="Y35" s="109"/>
      <c r="Z35" s="109"/>
      <c r="AA35" s="109"/>
      <c r="AB35" s="109"/>
      <c r="AC35" s="109"/>
      <c r="AD35" s="109"/>
      <c r="AE35" s="109"/>
      <c r="AF35" s="109"/>
    </row>
    <row r="36" spans="2:32" ht="15.95" hidden="1" customHeight="1" x14ac:dyDescent="0.25">
      <c r="B36" s="162" t="str">
        <f>'Ingredients Price List'!B36</f>
        <v>Beverages &amp; Juices</v>
      </c>
      <c r="C36" s="163">
        <f>'Ingredients Price List'!D36</f>
        <v>0</v>
      </c>
      <c r="D36" s="164">
        <v>0</v>
      </c>
      <c r="E36" s="164"/>
      <c r="F36" s="164"/>
      <c r="G36" s="170">
        <f>'Ingredients Price List'!F36</f>
        <v>0</v>
      </c>
      <c r="H36" s="163">
        <f>'Ingredients Price List'!G36</f>
        <v>0</v>
      </c>
      <c r="I36" s="171">
        <f>'Ingredients Price List'!H36</f>
        <v>0</v>
      </c>
      <c r="J36" s="172"/>
      <c r="K36" s="173">
        <f>'Ingredients Price List'!G36</f>
        <v>0</v>
      </c>
      <c r="L36" s="174">
        <f>J36*'Ingredients Price List'!I36</f>
        <v>0</v>
      </c>
      <c r="N36" s="109"/>
      <c r="O36" s="109"/>
      <c r="P36" s="109"/>
      <c r="Q36" s="109"/>
      <c r="R36" s="109"/>
      <c r="S36" s="109"/>
      <c r="T36" s="109"/>
      <c r="U36" s="109"/>
      <c r="V36" s="109"/>
      <c r="W36" s="109"/>
      <c r="X36" s="109"/>
      <c r="Y36" s="109"/>
      <c r="Z36" s="109"/>
      <c r="AA36" s="109"/>
      <c r="AB36" s="109"/>
      <c r="AC36" s="109"/>
      <c r="AD36" s="109"/>
      <c r="AE36" s="109"/>
      <c r="AF36" s="109"/>
    </row>
    <row r="37" spans="2:32" ht="15.95" hidden="1" customHeight="1" x14ac:dyDescent="0.25">
      <c r="B37" s="162" t="str">
        <f>'Ingredients Price List'!B37</f>
        <v>Beverages &amp; Juices</v>
      </c>
      <c r="C37" s="163">
        <f>'Ingredients Price List'!D37</f>
        <v>0</v>
      </c>
      <c r="D37" s="164">
        <v>0</v>
      </c>
      <c r="E37" s="164"/>
      <c r="F37" s="164"/>
      <c r="G37" s="170">
        <f>'Ingredients Price List'!F37</f>
        <v>0</v>
      </c>
      <c r="H37" s="163">
        <f>'Ingredients Price List'!G37</f>
        <v>0</v>
      </c>
      <c r="I37" s="171">
        <f>'Ingredients Price List'!H37</f>
        <v>0</v>
      </c>
      <c r="J37" s="172"/>
      <c r="K37" s="173">
        <f>'Ingredients Price List'!G37</f>
        <v>0</v>
      </c>
      <c r="L37" s="174">
        <f>J37*'Ingredients Price List'!I37</f>
        <v>0</v>
      </c>
      <c r="N37" s="124"/>
      <c r="S37" s="109"/>
      <c r="T37" s="109"/>
      <c r="U37" s="109"/>
      <c r="V37" s="109"/>
      <c r="W37" s="109"/>
      <c r="X37" s="109"/>
      <c r="Y37" s="109"/>
      <c r="Z37" s="109"/>
      <c r="AA37" s="109"/>
      <c r="AB37" s="109"/>
      <c r="AC37" s="109"/>
      <c r="AD37" s="109"/>
      <c r="AE37" s="109"/>
      <c r="AF37" s="109"/>
    </row>
    <row r="38" spans="2:32" ht="15.95" hidden="1" customHeight="1" x14ac:dyDescent="0.25">
      <c r="B38" s="162" t="str">
        <f>'Ingredients Price List'!B38</f>
        <v>Beverages &amp; Juices</v>
      </c>
      <c r="C38" s="163">
        <f>'Ingredients Price List'!D38</f>
        <v>0</v>
      </c>
      <c r="D38" s="164">
        <v>0</v>
      </c>
      <c r="E38" s="164"/>
      <c r="F38" s="164"/>
      <c r="G38" s="170">
        <f>'Ingredients Price List'!F38</f>
        <v>0</v>
      </c>
      <c r="H38" s="163">
        <f>'Ingredients Price List'!G38</f>
        <v>0</v>
      </c>
      <c r="I38" s="171">
        <f>'Ingredients Price List'!H38</f>
        <v>0</v>
      </c>
      <c r="J38" s="172"/>
      <c r="K38" s="173">
        <f>'Ingredients Price List'!G38</f>
        <v>0</v>
      </c>
      <c r="L38" s="174">
        <f>J38*'Ingredients Price List'!I38</f>
        <v>0</v>
      </c>
      <c r="N38" s="124"/>
      <c r="S38" s="109"/>
      <c r="T38" s="109"/>
      <c r="U38" s="109"/>
      <c r="V38" s="109"/>
      <c r="W38" s="109"/>
      <c r="X38" s="109"/>
      <c r="Y38" s="109"/>
      <c r="Z38" s="109"/>
      <c r="AA38" s="109"/>
      <c r="AB38" s="109"/>
      <c r="AC38" s="109"/>
      <c r="AD38" s="109"/>
      <c r="AE38" s="109"/>
      <c r="AF38" s="109"/>
    </row>
    <row r="39" spans="2:32" ht="15.95" hidden="1" customHeight="1" x14ac:dyDescent="0.25">
      <c r="B39" s="162" t="str">
        <f>'Ingredients Price List'!B39</f>
        <v>Beverages &amp; Juices</v>
      </c>
      <c r="C39" s="163">
        <f>'Ingredients Price List'!D39</f>
        <v>0</v>
      </c>
      <c r="D39" s="164" t="str">
        <v>Apple Juice</v>
      </c>
      <c r="E39" s="164"/>
      <c r="F39" s="164"/>
      <c r="G39" s="170">
        <f>'Ingredients Price List'!F39</f>
        <v>0</v>
      </c>
      <c r="H39" s="163">
        <f>'Ingredients Price List'!G39</f>
        <v>0</v>
      </c>
      <c r="I39" s="171">
        <f>'Ingredients Price List'!H39</f>
        <v>0</v>
      </c>
      <c r="J39" s="172"/>
      <c r="K39" s="173">
        <f>'Ingredients Price List'!G39</f>
        <v>0</v>
      </c>
      <c r="L39" s="174">
        <f>J39*'Ingredients Price List'!I39</f>
        <v>0</v>
      </c>
      <c r="N39" s="124"/>
      <c r="S39" s="109"/>
      <c r="T39" s="109"/>
      <c r="U39" s="109"/>
      <c r="V39" s="109"/>
      <c r="W39" s="109"/>
      <c r="X39" s="109"/>
      <c r="Y39" s="109"/>
      <c r="Z39" s="109"/>
      <c r="AA39" s="109"/>
      <c r="AB39" s="109"/>
      <c r="AC39" s="109"/>
      <c r="AD39" s="109"/>
      <c r="AE39" s="109"/>
      <c r="AF39" s="109"/>
    </row>
    <row r="40" spans="2:32" ht="15.95" hidden="1" customHeight="1" x14ac:dyDescent="0.25">
      <c r="B40" s="162" t="str">
        <f>'Ingredients Price List'!B40</f>
        <v>Beverages &amp; Juices</v>
      </c>
      <c r="C40" s="163">
        <f>'Ingredients Price List'!D40</f>
        <v>0</v>
      </c>
      <c r="D40" s="164" t="str">
        <v xml:space="preserve">Coffee </v>
      </c>
      <c r="E40" s="164"/>
      <c r="F40" s="164"/>
      <c r="G40" s="170">
        <f>'Ingredients Price List'!F40</f>
        <v>0</v>
      </c>
      <c r="H40" s="163">
        <f>'Ingredients Price List'!G40</f>
        <v>0</v>
      </c>
      <c r="I40" s="171">
        <f>'Ingredients Price List'!H40</f>
        <v>0</v>
      </c>
      <c r="J40" s="172"/>
      <c r="K40" s="173">
        <f>'Ingredients Price List'!G40</f>
        <v>0</v>
      </c>
      <c r="L40" s="174">
        <f>J40*'Ingredients Price List'!I40</f>
        <v>0</v>
      </c>
      <c r="N40" s="112"/>
      <c r="S40" s="109"/>
      <c r="T40" s="109"/>
      <c r="U40" s="109"/>
      <c r="V40" s="109"/>
      <c r="W40" s="109"/>
      <c r="X40" s="109"/>
      <c r="Y40" s="109"/>
      <c r="Z40" s="109"/>
      <c r="AA40" s="109"/>
      <c r="AB40" s="109"/>
      <c r="AC40" s="109"/>
      <c r="AD40" s="109"/>
      <c r="AE40" s="109"/>
      <c r="AF40" s="109"/>
    </row>
    <row r="41" spans="2:32" ht="15.95" hidden="1" customHeight="1" x14ac:dyDescent="0.25">
      <c r="B41" s="162" t="str">
        <f>'Ingredients Price List'!B41</f>
        <v>Beverages &amp; Juices</v>
      </c>
      <c r="C41" s="163">
        <f>'Ingredients Price List'!D41</f>
        <v>0</v>
      </c>
      <c r="D41" s="164" t="str">
        <v>Cold press juices</v>
      </c>
      <c r="E41" s="164"/>
      <c r="F41" s="164"/>
      <c r="G41" s="170">
        <f>'Ingredients Price List'!F41</f>
        <v>0</v>
      </c>
      <c r="H41" s="163">
        <f>'Ingredients Price List'!G41</f>
        <v>0</v>
      </c>
      <c r="I41" s="171">
        <f>'Ingredients Price List'!H41</f>
        <v>0</v>
      </c>
      <c r="J41" s="172"/>
      <c r="K41" s="173">
        <f>'Ingredients Price List'!G41</f>
        <v>0</v>
      </c>
      <c r="L41" s="174">
        <f>J41*'Ingredients Price List'!I41</f>
        <v>0</v>
      </c>
      <c r="N41" s="124"/>
      <c r="S41" s="109"/>
      <c r="T41" s="109"/>
      <c r="U41" s="109"/>
      <c r="V41" s="109"/>
      <c r="W41" s="109"/>
      <c r="X41" s="109"/>
      <c r="Y41" s="109"/>
      <c r="Z41" s="109"/>
      <c r="AA41" s="109"/>
      <c r="AB41" s="109"/>
      <c r="AC41" s="109"/>
      <c r="AD41" s="109"/>
      <c r="AE41" s="109"/>
      <c r="AF41" s="109"/>
    </row>
    <row r="42" spans="2:32" ht="15.95" hidden="1" customHeight="1" x14ac:dyDescent="0.25">
      <c r="B42" s="162" t="str">
        <f>'Ingredients Price List'!B42</f>
        <v>Beverages &amp; Juices</v>
      </c>
      <c r="C42" s="163">
        <f>'Ingredients Price List'!D42</f>
        <v>0</v>
      </c>
      <c r="D42" s="164" t="str">
        <v>Grapefruit Juice</v>
      </c>
      <c r="E42" s="164"/>
      <c r="F42" s="164"/>
      <c r="G42" s="170">
        <f>'Ingredients Price List'!F42</f>
        <v>0</v>
      </c>
      <c r="H42" s="163">
        <f>'Ingredients Price List'!G42</f>
        <v>0</v>
      </c>
      <c r="I42" s="171">
        <f>'Ingredients Price List'!H42</f>
        <v>0</v>
      </c>
      <c r="J42" s="172"/>
      <c r="K42" s="173">
        <f>'Ingredients Price List'!G42</f>
        <v>0</v>
      </c>
      <c r="L42" s="174">
        <f>J42*'Ingredients Price List'!I42</f>
        <v>0</v>
      </c>
      <c r="N42" s="110"/>
      <c r="S42" s="109"/>
      <c r="T42" s="109"/>
      <c r="U42" s="109"/>
      <c r="V42" s="109"/>
      <c r="W42" s="109"/>
      <c r="X42" s="109"/>
      <c r="Y42" s="109"/>
      <c r="Z42" s="109"/>
      <c r="AA42" s="109"/>
      <c r="AB42" s="109"/>
      <c r="AC42" s="109"/>
      <c r="AD42" s="109"/>
      <c r="AE42" s="109"/>
      <c r="AF42" s="109"/>
    </row>
    <row r="43" spans="2:32" ht="15.95" hidden="1" customHeight="1" x14ac:dyDescent="0.25">
      <c r="B43" s="162" t="str">
        <f>'Ingredients Price List'!B43</f>
        <v>Beverages &amp; Juices</v>
      </c>
      <c r="C43" s="163">
        <f>'Ingredients Price List'!D43</f>
        <v>0</v>
      </c>
      <c r="D43" s="164" t="str">
        <v xml:space="preserve">House made cordial </v>
      </c>
      <c r="E43" s="164"/>
      <c r="F43" s="164"/>
      <c r="G43" s="170">
        <f>'Ingredients Price List'!F43</f>
        <v>0</v>
      </c>
      <c r="H43" s="163">
        <f>'Ingredients Price List'!G43</f>
        <v>0</v>
      </c>
      <c r="I43" s="171">
        <f>'Ingredients Price List'!H43</f>
        <v>0</v>
      </c>
      <c r="J43" s="172"/>
      <c r="K43" s="173">
        <f>'Ingredients Price List'!G43</f>
        <v>0</v>
      </c>
      <c r="L43" s="174">
        <f>J43*'Ingredients Price List'!I43</f>
        <v>0</v>
      </c>
      <c r="N43" s="110"/>
      <c r="S43" s="109"/>
      <c r="T43" s="109"/>
      <c r="U43" s="109"/>
      <c r="V43" s="109"/>
      <c r="W43" s="109"/>
      <c r="X43" s="109"/>
      <c r="Y43" s="109"/>
      <c r="Z43" s="109"/>
      <c r="AA43" s="109"/>
      <c r="AB43" s="109"/>
      <c r="AC43" s="109"/>
      <c r="AD43" s="109"/>
      <c r="AE43" s="109"/>
      <c r="AF43" s="109"/>
    </row>
    <row r="44" spans="2:32" ht="15.95" hidden="1" customHeight="1" x14ac:dyDescent="0.25">
      <c r="B44" s="162" t="str">
        <f>'Ingredients Price List'!B44</f>
        <v>Beverages &amp; Juices</v>
      </c>
      <c r="C44" s="163">
        <f>'Ingredients Price List'!D44</f>
        <v>0</v>
      </c>
      <c r="D44" s="164" t="str">
        <v xml:space="preserve">Kombuchas </v>
      </c>
      <c r="E44" s="164"/>
      <c r="F44" s="164"/>
      <c r="G44" s="170">
        <f>'Ingredients Price List'!F44</f>
        <v>0</v>
      </c>
      <c r="H44" s="163">
        <f>'Ingredients Price List'!G44</f>
        <v>0</v>
      </c>
      <c r="I44" s="171">
        <f>'Ingredients Price List'!H44</f>
        <v>0</v>
      </c>
      <c r="J44" s="172"/>
      <c r="K44" s="173">
        <f>'Ingredients Price List'!G44</f>
        <v>0</v>
      </c>
      <c r="L44" s="174">
        <f>J44*'Ingredients Price List'!I44</f>
        <v>0</v>
      </c>
      <c r="N44" s="124"/>
      <c r="S44" s="109"/>
      <c r="T44" s="109"/>
      <c r="U44" s="109"/>
      <c r="V44" s="109"/>
      <c r="W44" s="109"/>
      <c r="X44" s="109"/>
      <c r="Y44" s="109"/>
      <c r="Z44" s="109"/>
      <c r="AA44" s="109"/>
      <c r="AB44" s="109"/>
      <c r="AC44" s="109"/>
      <c r="AD44" s="109"/>
      <c r="AE44" s="109"/>
      <c r="AF44" s="109"/>
    </row>
    <row r="45" spans="2:32" ht="15.95" hidden="1" customHeight="1" x14ac:dyDescent="0.25">
      <c r="B45" s="162" t="str">
        <f>'Ingredients Price List'!B45</f>
        <v>Beverages &amp; Juices</v>
      </c>
      <c r="C45" s="163">
        <f>'Ingredients Price List'!D45</f>
        <v>0</v>
      </c>
      <c r="D45" s="164" t="str">
        <v>Orange Juice</v>
      </c>
      <c r="E45" s="164"/>
      <c r="F45" s="164"/>
      <c r="G45" s="170">
        <f>'Ingredients Price List'!F45</f>
        <v>0</v>
      </c>
      <c r="H45" s="163">
        <f>'Ingredients Price List'!G45</f>
        <v>0</v>
      </c>
      <c r="I45" s="171">
        <f>'Ingredients Price List'!H45</f>
        <v>0</v>
      </c>
      <c r="J45" s="172"/>
      <c r="K45" s="173">
        <f>'Ingredients Price List'!G45</f>
        <v>0</v>
      </c>
      <c r="L45" s="174">
        <f>J45*'Ingredients Price List'!I45</f>
        <v>0</v>
      </c>
      <c r="N45" s="124"/>
      <c r="S45" s="109"/>
      <c r="T45" s="109"/>
      <c r="U45" s="109"/>
      <c r="V45" s="109"/>
      <c r="W45" s="109"/>
      <c r="X45" s="109"/>
      <c r="Y45" s="109"/>
      <c r="Z45" s="109"/>
      <c r="AA45" s="109"/>
      <c r="AB45" s="109"/>
      <c r="AC45" s="109"/>
      <c r="AD45" s="109"/>
      <c r="AE45" s="109"/>
      <c r="AF45" s="109"/>
    </row>
    <row r="46" spans="2:32" ht="15.95" customHeight="1" x14ac:dyDescent="0.25">
      <c r="B46" s="162" t="str">
        <f>'Ingredients Price List'!B46</f>
        <v>Breads</v>
      </c>
      <c r="C46" s="163" t="str">
        <f>'Ingredients Price List'!D46</f>
        <v>Brioche</v>
      </c>
      <c r="D46" s="164" cm="1">
        <f t="array" ref="D46:D77">_xlfn._xlws.SORT(Breads1,1,1)</f>
        <v>0</v>
      </c>
      <c r="E46" s="164" t="str" cm="1">
        <f t="array" ref="E46:E50">_xlfn._xlws.FILTER(Breads2, (Breads2&lt;&gt;0))</f>
        <v>Bagel</v>
      </c>
      <c r="F46" s="169">
        <f>COUNTA(Breads)</f>
        <v>5</v>
      </c>
      <c r="G46" s="170">
        <f>'Ingredients Price List'!F46</f>
        <v>0.4</v>
      </c>
      <c r="H46" s="163" t="str">
        <f>'Ingredients Price List'!G46</f>
        <v>kg</v>
      </c>
      <c r="I46" s="171">
        <f>'Ingredients Price List'!H46</f>
        <v>1.4</v>
      </c>
      <c r="J46" s="172"/>
      <c r="K46" s="173" t="str">
        <f>'Ingredients Price List'!G46</f>
        <v>kg</v>
      </c>
      <c r="L46" s="174">
        <f>J46*'Ingredients Price List'!I46</f>
        <v>0</v>
      </c>
      <c r="N46" s="110"/>
      <c r="S46" s="109"/>
      <c r="T46" s="109"/>
      <c r="U46" s="109"/>
      <c r="V46" s="109"/>
      <c r="W46" s="109"/>
      <c r="X46" s="109"/>
      <c r="Y46" s="109"/>
      <c r="Z46" s="109"/>
      <c r="AA46" s="109"/>
      <c r="AB46" s="109"/>
      <c r="AC46" s="109"/>
      <c r="AD46" s="109"/>
      <c r="AE46" s="109"/>
      <c r="AF46" s="109"/>
    </row>
    <row r="47" spans="2:32" ht="15.95" customHeight="1" x14ac:dyDescent="0.25">
      <c r="B47" s="162" t="str">
        <f>'Ingredients Price List'!B47</f>
        <v>Breads</v>
      </c>
      <c r="C47" s="163" t="str">
        <f>'Ingredients Price List'!D47</f>
        <v>Bagel</v>
      </c>
      <c r="D47" s="164">
        <v>0</v>
      </c>
      <c r="E47" s="164" t="str">
        <v>Brioche</v>
      </c>
      <c r="F47" s="164"/>
      <c r="G47" s="170">
        <f>'Ingredients Price List'!F47</f>
        <v>1</v>
      </c>
      <c r="H47" s="163" t="str">
        <f>'Ingredients Price List'!G47</f>
        <v>each</v>
      </c>
      <c r="I47" s="171">
        <f>'Ingredients Price List'!H47</f>
        <v>0.48</v>
      </c>
      <c r="J47" s="172"/>
      <c r="K47" s="173" t="str">
        <f>'Ingredients Price List'!G47</f>
        <v>each</v>
      </c>
      <c r="L47" s="174">
        <f>J47*'Ingredients Price List'!I47</f>
        <v>0</v>
      </c>
      <c r="N47" s="124"/>
      <c r="S47" s="109"/>
      <c r="T47" s="109"/>
      <c r="U47" s="109"/>
      <c r="V47" s="109"/>
      <c r="W47" s="109"/>
      <c r="X47" s="109"/>
      <c r="Y47" s="109"/>
      <c r="Z47" s="109"/>
      <c r="AA47" s="109"/>
      <c r="AB47" s="109"/>
      <c r="AC47" s="109"/>
      <c r="AD47" s="109"/>
      <c r="AE47" s="109"/>
      <c r="AF47" s="109"/>
    </row>
    <row r="48" spans="2:32" ht="15.95" customHeight="1" x14ac:dyDescent="0.25">
      <c r="B48" s="162" t="str">
        <f>'Ingredients Price List'!B48</f>
        <v>Breads</v>
      </c>
      <c r="C48" s="163" t="str">
        <f>'Ingredients Price List'!D48</f>
        <v>Sourdough</v>
      </c>
      <c r="D48" s="164">
        <v>0</v>
      </c>
      <c r="E48" s="164" t="str">
        <v>Sourdough</v>
      </c>
      <c r="F48" s="164"/>
      <c r="G48" s="170">
        <f>'Ingredients Price List'!F48</f>
        <v>1.35</v>
      </c>
      <c r="H48" s="163" t="str">
        <f>'Ingredients Price List'!G48</f>
        <v>kg</v>
      </c>
      <c r="I48" s="171">
        <f>'Ingredients Price List'!H48</f>
        <v>5</v>
      </c>
      <c r="J48" s="172"/>
      <c r="K48" s="173" t="str">
        <f>'Ingredients Price List'!G48</f>
        <v>kg</v>
      </c>
      <c r="L48" s="174">
        <f>J48*'Ingredients Price List'!I48</f>
        <v>0</v>
      </c>
      <c r="N48" s="124"/>
      <c r="S48" s="109"/>
      <c r="T48" s="109"/>
      <c r="U48" s="109"/>
      <c r="V48" s="109"/>
      <c r="W48" s="109"/>
      <c r="X48" s="109"/>
      <c r="Y48" s="109"/>
      <c r="Z48" s="109"/>
      <c r="AA48" s="109"/>
      <c r="AB48" s="109"/>
      <c r="AC48" s="109"/>
      <c r="AD48" s="109"/>
      <c r="AE48" s="109"/>
      <c r="AF48" s="109"/>
    </row>
    <row r="49" spans="2:32" ht="15.95" customHeight="1" x14ac:dyDescent="0.25">
      <c r="B49" s="162" t="str">
        <f>'Ingredients Price List'!B49</f>
        <v>Breads</v>
      </c>
      <c r="C49" s="163" t="str">
        <f>'Ingredients Price List'!D49</f>
        <v>Wraps</v>
      </c>
      <c r="D49" s="164">
        <v>0</v>
      </c>
      <c r="E49" s="164" t="str">
        <v>Tortilla wraps</v>
      </c>
      <c r="F49" s="164"/>
      <c r="G49" s="170">
        <f>'Ingredients Price List'!F49</f>
        <v>1</v>
      </c>
      <c r="H49" s="163" t="str">
        <f>'Ingredients Price List'!G49</f>
        <v>each</v>
      </c>
      <c r="I49" s="171">
        <f>'Ingredients Price List'!H49</f>
        <v>0.11</v>
      </c>
      <c r="J49" s="175"/>
      <c r="K49" s="173" t="str">
        <f>'Ingredients Price List'!G49</f>
        <v>each</v>
      </c>
      <c r="L49" s="174">
        <f>J49*'Ingredients Price List'!I49</f>
        <v>0</v>
      </c>
      <c r="N49" s="124"/>
      <c r="S49" s="109"/>
      <c r="T49" s="109"/>
      <c r="U49" s="109"/>
      <c r="V49" s="109"/>
      <c r="W49" s="109"/>
      <c r="X49" s="109"/>
      <c r="Y49" s="109"/>
      <c r="Z49" s="109"/>
      <c r="AA49" s="109"/>
      <c r="AB49" s="109"/>
      <c r="AC49" s="109"/>
      <c r="AD49" s="109"/>
      <c r="AE49" s="109"/>
      <c r="AF49" s="109"/>
    </row>
    <row r="50" spans="2:32" ht="15.95" customHeight="1" x14ac:dyDescent="0.25">
      <c r="B50" s="162" t="str">
        <f>'Ingredients Price List'!B50</f>
        <v>Breads</v>
      </c>
      <c r="C50" s="163" t="str">
        <f>'Ingredients Price List'!D50</f>
        <v>Tortilla wraps</v>
      </c>
      <c r="D50" s="164">
        <v>0</v>
      </c>
      <c r="E50" s="164" t="str">
        <v>Wraps</v>
      </c>
      <c r="F50" s="164"/>
      <c r="G50" s="170">
        <f>'Ingredients Price List'!F50</f>
        <v>1</v>
      </c>
      <c r="H50" s="163" t="str">
        <f>'Ingredients Price List'!G50</f>
        <v>each</v>
      </c>
      <c r="I50" s="171">
        <f>'Ingredients Price List'!H50</f>
        <v>0.25</v>
      </c>
      <c r="J50" s="175"/>
      <c r="K50" s="173" t="str">
        <f>'Ingredients Price List'!G50</f>
        <v>each</v>
      </c>
      <c r="L50" s="174">
        <f>J50*'Ingredients Price List'!I50</f>
        <v>0</v>
      </c>
      <c r="N50" s="124"/>
      <c r="S50" s="109"/>
      <c r="T50" s="109"/>
      <c r="U50" s="109"/>
      <c r="V50" s="109"/>
      <c r="W50" s="109"/>
      <c r="X50" s="109"/>
      <c r="Y50" s="109"/>
      <c r="Z50" s="109"/>
      <c r="AA50" s="109"/>
      <c r="AB50" s="109"/>
      <c r="AC50" s="109"/>
      <c r="AD50" s="109"/>
      <c r="AE50" s="109"/>
      <c r="AF50" s="109"/>
    </row>
    <row r="51" spans="2:32" ht="15.95" hidden="1" customHeight="1" x14ac:dyDescent="0.25">
      <c r="B51" s="162" t="str">
        <f>'Ingredients Price List'!B51</f>
        <v>Breads</v>
      </c>
      <c r="C51" s="163">
        <f>'Ingredients Price List'!D51</f>
        <v>0</v>
      </c>
      <c r="D51" s="164">
        <v>0</v>
      </c>
      <c r="E51" s="164"/>
      <c r="F51" s="164"/>
      <c r="G51" s="170">
        <f>'Ingredients Price List'!F51</f>
        <v>0</v>
      </c>
      <c r="H51" s="163">
        <f>'Ingredients Price List'!G51</f>
        <v>0</v>
      </c>
      <c r="I51" s="171">
        <f>'Ingredients Price List'!H51</f>
        <v>0</v>
      </c>
      <c r="J51" s="175"/>
      <c r="K51" s="173">
        <f>'Ingredients Price List'!G51</f>
        <v>0</v>
      </c>
      <c r="L51" s="174">
        <f>J51*'Ingredients Price List'!I51</f>
        <v>0</v>
      </c>
      <c r="N51" s="110"/>
      <c r="S51" s="109"/>
      <c r="T51" s="109"/>
      <c r="U51" s="109"/>
      <c r="V51" s="109"/>
      <c r="W51" s="109"/>
      <c r="X51" s="109"/>
      <c r="Y51" s="109"/>
      <c r="Z51" s="109"/>
      <c r="AA51" s="109"/>
      <c r="AB51" s="109"/>
      <c r="AC51" s="109"/>
      <c r="AD51" s="109"/>
      <c r="AE51" s="109"/>
      <c r="AF51" s="109"/>
    </row>
    <row r="52" spans="2:32" ht="15.95" hidden="1" customHeight="1" x14ac:dyDescent="0.25">
      <c r="B52" s="162" t="str">
        <f>'Ingredients Price List'!B52</f>
        <v>Breads</v>
      </c>
      <c r="C52" s="163">
        <f>'Ingredients Price List'!D52</f>
        <v>0</v>
      </c>
      <c r="D52" s="164">
        <v>0</v>
      </c>
      <c r="E52" s="164"/>
      <c r="F52" s="164"/>
      <c r="G52" s="170">
        <f>'Ingredients Price List'!F52</f>
        <v>0</v>
      </c>
      <c r="H52" s="163">
        <f>'Ingredients Price List'!G52</f>
        <v>0</v>
      </c>
      <c r="I52" s="171">
        <f>'Ingredients Price List'!H52</f>
        <v>0</v>
      </c>
      <c r="J52" s="175"/>
      <c r="K52" s="173">
        <f>'Ingredients Price List'!G52</f>
        <v>0</v>
      </c>
      <c r="L52" s="174">
        <f>J52*'Ingredients Price List'!I52</f>
        <v>0</v>
      </c>
      <c r="N52" s="110"/>
      <c r="S52" s="109"/>
      <c r="T52" s="109"/>
      <c r="U52" s="109"/>
      <c r="V52" s="109"/>
      <c r="W52" s="109"/>
      <c r="X52" s="109"/>
      <c r="Y52" s="109"/>
      <c r="Z52" s="109"/>
      <c r="AA52" s="109"/>
      <c r="AB52" s="109"/>
      <c r="AC52" s="109"/>
      <c r="AD52" s="109"/>
      <c r="AE52" s="109"/>
      <c r="AF52" s="109"/>
    </row>
    <row r="53" spans="2:32" ht="15.95" hidden="1" customHeight="1" x14ac:dyDescent="0.25">
      <c r="B53" s="162" t="str">
        <f>'Ingredients Price List'!B53</f>
        <v>Breads</v>
      </c>
      <c r="C53" s="163">
        <f>'Ingredients Price List'!D53</f>
        <v>0</v>
      </c>
      <c r="D53" s="164">
        <v>0</v>
      </c>
      <c r="E53" s="164"/>
      <c r="F53" s="164"/>
      <c r="G53" s="170">
        <f>'Ingredients Price List'!F53</f>
        <v>0</v>
      </c>
      <c r="H53" s="163">
        <f>'Ingredients Price List'!G53</f>
        <v>0</v>
      </c>
      <c r="I53" s="171">
        <f>'Ingredients Price List'!H53</f>
        <v>0</v>
      </c>
      <c r="J53" s="175"/>
      <c r="K53" s="173">
        <f>'Ingredients Price List'!G53</f>
        <v>0</v>
      </c>
      <c r="L53" s="174">
        <f>J53*'Ingredients Price List'!I53</f>
        <v>0</v>
      </c>
      <c r="N53" s="110"/>
      <c r="S53" s="109"/>
      <c r="T53" s="109"/>
      <c r="U53" s="109"/>
      <c r="V53" s="109"/>
      <c r="W53" s="109"/>
      <c r="X53" s="109"/>
      <c r="Y53" s="109"/>
      <c r="Z53" s="109"/>
      <c r="AA53" s="109"/>
      <c r="AB53" s="109"/>
      <c r="AC53" s="109"/>
      <c r="AD53" s="109"/>
      <c r="AE53" s="109"/>
      <c r="AF53" s="109"/>
    </row>
    <row r="54" spans="2:32" ht="15.95" hidden="1" customHeight="1" x14ac:dyDescent="0.25">
      <c r="B54" s="162" t="str">
        <f>'Ingredients Price List'!B54</f>
        <v>Breads</v>
      </c>
      <c r="C54" s="163">
        <f>'Ingredients Price List'!D54</f>
        <v>0</v>
      </c>
      <c r="D54" s="164">
        <v>0</v>
      </c>
      <c r="E54" s="164"/>
      <c r="F54" s="164"/>
      <c r="G54" s="170">
        <f>'Ingredients Price List'!F54</f>
        <v>0</v>
      </c>
      <c r="H54" s="163">
        <f>'Ingredients Price List'!G54</f>
        <v>0</v>
      </c>
      <c r="I54" s="171">
        <f>'Ingredients Price List'!H54</f>
        <v>0</v>
      </c>
      <c r="J54" s="175"/>
      <c r="K54" s="173">
        <f>'Ingredients Price List'!G54</f>
        <v>0</v>
      </c>
      <c r="L54" s="174">
        <f>J54*'Ingredients Price List'!I54</f>
        <v>0</v>
      </c>
      <c r="N54" s="110"/>
      <c r="S54" s="109"/>
      <c r="T54" s="109"/>
      <c r="U54" s="109"/>
      <c r="V54" s="109"/>
      <c r="W54" s="109"/>
      <c r="X54" s="109"/>
      <c r="Y54" s="109"/>
      <c r="Z54" s="109"/>
      <c r="AA54" s="109"/>
      <c r="AB54" s="109"/>
      <c r="AC54" s="109"/>
      <c r="AD54" s="109"/>
      <c r="AE54" s="109"/>
      <c r="AF54" s="109"/>
    </row>
    <row r="55" spans="2:32" ht="15.95" hidden="1" customHeight="1" x14ac:dyDescent="0.25">
      <c r="B55" s="162" t="str">
        <f>'Ingredients Price List'!B55</f>
        <v>Breads</v>
      </c>
      <c r="C55" s="163">
        <f>'Ingredients Price List'!D55</f>
        <v>0</v>
      </c>
      <c r="D55" s="164">
        <v>0</v>
      </c>
      <c r="E55" s="164"/>
      <c r="F55" s="164"/>
      <c r="G55" s="170">
        <f>'Ingredients Price List'!F55</f>
        <v>0</v>
      </c>
      <c r="H55" s="163">
        <f>'Ingredients Price List'!G55</f>
        <v>0</v>
      </c>
      <c r="I55" s="171">
        <f>'Ingredients Price List'!H55</f>
        <v>0</v>
      </c>
      <c r="J55" s="175"/>
      <c r="K55" s="173">
        <f>'Ingredients Price List'!G55</f>
        <v>0</v>
      </c>
      <c r="L55" s="174">
        <f>J55*'Ingredients Price List'!I55</f>
        <v>0</v>
      </c>
      <c r="N55" s="110"/>
      <c r="S55" s="109"/>
      <c r="T55" s="109"/>
      <c r="U55" s="109"/>
      <c r="V55" s="109"/>
      <c r="W55" s="109"/>
      <c r="X55" s="109"/>
      <c r="Y55" s="109"/>
      <c r="Z55" s="109"/>
      <c r="AA55" s="109"/>
      <c r="AB55" s="109"/>
      <c r="AC55" s="109"/>
      <c r="AD55" s="109"/>
      <c r="AE55" s="109"/>
      <c r="AF55" s="109"/>
    </row>
    <row r="56" spans="2:32" ht="15.95" hidden="1" customHeight="1" x14ac:dyDescent="0.25">
      <c r="B56" s="162" t="str">
        <f>'Ingredients Price List'!B56</f>
        <v>Breads</v>
      </c>
      <c r="C56" s="163">
        <f>'Ingredients Price List'!D56</f>
        <v>0</v>
      </c>
      <c r="D56" s="164">
        <v>0</v>
      </c>
      <c r="E56" s="164"/>
      <c r="F56" s="164"/>
      <c r="G56" s="170">
        <f>'Ingredients Price List'!F56</f>
        <v>0</v>
      </c>
      <c r="H56" s="163">
        <f>'Ingredients Price List'!G56</f>
        <v>0</v>
      </c>
      <c r="I56" s="171">
        <f>'Ingredients Price List'!H56</f>
        <v>0</v>
      </c>
      <c r="J56" s="175"/>
      <c r="K56" s="173">
        <f>'Ingredients Price List'!G56</f>
        <v>0</v>
      </c>
      <c r="L56" s="174">
        <f>J56*'Ingredients Price List'!I56</f>
        <v>0</v>
      </c>
      <c r="N56" s="110"/>
      <c r="S56" s="109"/>
      <c r="T56" s="109"/>
      <c r="U56" s="109"/>
      <c r="V56" s="109"/>
      <c r="W56" s="109"/>
      <c r="X56" s="109"/>
      <c r="Y56" s="109"/>
      <c r="Z56" s="109"/>
      <c r="AA56" s="109"/>
      <c r="AB56" s="109"/>
      <c r="AC56" s="109"/>
      <c r="AD56" s="109"/>
      <c r="AE56" s="109"/>
      <c r="AF56" s="109"/>
    </row>
    <row r="57" spans="2:32" ht="15.95" hidden="1" customHeight="1" x14ac:dyDescent="0.25">
      <c r="B57" s="162" t="str">
        <f>'Ingredients Price List'!B57</f>
        <v>Breads</v>
      </c>
      <c r="C57" s="163">
        <f>'Ingredients Price List'!D57</f>
        <v>0</v>
      </c>
      <c r="D57" s="164">
        <v>0</v>
      </c>
      <c r="E57" s="164"/>
      <c r="F57" s="164"/>
      <c r="G57" s="170">
        <f>'Ingredients Price List'!F57</f>
        <v>0</v>
      </c>
      <c r="H57" s="163">
        <f>'Ingredients Price List'!G57</f>
        <v>0</v>
      </c>
      <c r="I57" s="171">
        <f>'Ingredients Price List'!H57</f>
        <v>0</v>
      </c>
      <c r="J57" s="175"/>
      <c r="K57" s="173">
        <f>'Ingredients Price List'!G57</f>
        <v>0</v>
      </c>
      <c r="L57" s="174">
        <f>J57*'Ingredients Price List'!I57</f>
        <v>0</v>
      </c>
      <c r="N57" s="110"/>
      <c r="S57" s="109"/>
      <c r="T57" s="109"/>
      <c r="U57" s="109"/>
      <c r="V57" s="109"/>
      <c r="W57" s="109"/>
      <c r="X57" s="109"/>
      <c r="Y57" s="109"/>
      <c r="Z57" s="109"/>
      <c r="AA57" s="109"/>
      <c r="AB57" s="109"/>
      <c r="AC57" s="109"/>
      <c r="AD57" s="109"/>
      <c r="AE57" s="109"/>
      <c r="AF57" s="109"/>
    </row>
    <row r="58" spans="2:32" ht="15.95" hidden="1" customHeight="1" x14ac:dyDescent="0.25">
      <c r="B58" s="162" t="str">
        <f>'Ingredients Price List'!B58</f>
        <v>Breads</v>
      </c>
      <c r="C58" s="163">
        <f>'Ingredients Price List'!D58</f>
        <v>0</v>
      </c>
      <c r="D58" s="164">
        <v>0</v>
      </c>
      <c r="E58" s="164"/>
      <c r="F58" s="164"/>
      <c r="G58" s="170">
        <f>'Ingredients Price List'!F58</f>
        <v>0</v>
      </c>
      <c r="H58" s="163">
        <f>'Ingredients Price List'!G58</f>
        <v>0</v>
      </c>
      <c r="I58" s="171">
        <f>'Ingredients Price List'!H58</f>
        <v>0</v>
      </c>
      <c r="J58" s="175"/>
      <c r="K58" s="173">
        <f>'Ingredients Price List'!G58</f>
        <v>0</v>
      </c>
      <c r="L58" s="174">
        <f>J58*'Ingredients Price List'!I58</f>
        <v>0</v>
      </c>
      <c r="N58" s="110"/>
      <c r="S58" s="109"/>
      <c r="T58" s="109"/>
      <c r="U58" s="109"/>
      <c r="V58" s="109"/>
      <c r="W58" s="109"/>
      <c r="X58" s="109"/>
      <c r="Y58" s="109"/>
      <c r="Z58" s="109"/>
      <c r="AA58" s="109"/>
      <c r="AB58" s="109"/>
      <c r="AC58" s="109"/>
      <c r="AD58" s="109"/>
      <c r="AE58" s="109"/>
      <c r="AF58" s="109"/>
    </row>
    <row r="59" spans="2:32" ht="15.95" hidden="1" customHeight="1" x14ac:dyDescent="0.25">
      <c r="B59" s="162" t="str">
        <f>'Ingredients Price List'!B59</f>
        <v>Breads</v>
      </c>
      <c r="C59" s="163">
        <f>'Ingredients Price List'!D59</f>
        <v>0</v>
      </c>
      <c r="D59" s="164">
        <v>0</v>
      </c>
      <c r="E59" s="164"/>
      <c r="F59" s="164"/>
      <c r="G59" s="170">
        <f>'Ingredients Price List'!F59</f>
        <v>0</v>
      </c>
      <c r="H59" s="163">
        <f>'Ingredients Price List'!G59</f>
        <v>0</v>
      </c>
      <c r="I59" s="171">
        <f>'Ingredients Price List'!H59</f>
        <v>0</v>
      </c>
      <c r="J59" s="175"/>
      <c r="K59" s="173">
        <f>'Ingredients Price List'!G59</f>
        <v>0</v>
      </c>
      <c r="L59" s="174">
        <f>J59*'Ingredients Price List'!I59</f>
        <v>0</v>
      </c>
      <c r="N59" s="110"/>
      <c r="S59" s="109"/>
      <c r="T59" s="109"/>
      <c r="U59" s="109"/>
      <c r="V59" s="109"/>
      <c r="W59" s="109"/>
      <c r="X59" s="109"/>
      <c r="Y59" s="109"/>
      <c r="Z59" s="109"/>
      <c r="AA59" s="109"/>
      <c r="AB59" s="109"/>
      <c r="AC59" s="109"/>
      <c r="AD59" s="109"/>
      <c r="AE59" s="109"/>
      <c r="AF59" s="109"/>
    </row>
    <row r="60" spans="2:32" ht="15.95" hidden="1" customHeight="1" x14ac:dyDescent="0.25">
      <c r="B60" s="162" t="str">
        <f>'Ingredients Price List'!B60</f>
        <v>Breads</v>
      </c>
      <c r="C60" s="163">
        <f>'Ingredients Price List'!D60</f>
        <v>0</v>
      </c>
      <c r="D60" s="164">
        <v>0</v>
      </c>
      <c r="E60" s="164"/>
      <c r="F60" s="164"/>
      <c r="G60" s="170">
        <f>'Ingredients Price List'!F60</f>
        <v>0</v>
      </c>
      <c r="H60" s="163">
        <f>'Ingredients Price List'!G60</f>
        <v>0</v>
      </c>
      <c r="I60" s="171">
        <f>'Ingredients Price List'!H60</f>
        <v>0</v>
      </c>
      <c r="J60" s="175"/>
      <c r="K60" s="173">
        <f>'Ingredients Price List'!G60</f>
        <v>0</v>
      </c>
      <c r="L60" s="174">
        <f>J60*'Ingredients Price List'!I60</f>
        <v>0</v>
      </c>
      <c r="N60" s="110"/>
      <c r="S60" s="109"/>
      <c r="T60" s="109"/>
      <c r="U60" s="109"/>
      <c r="V60" s="109"/>
      <c r="W60" s="109"/>
      <c r="X60" s="109"/>
      <c r="Y60" s="109"/>
      <c r="Z60" s="109"/>
      <c r="AA60" s="109"/>
      <c r="AB60" s="109"/>
      <c r="AC60" s="109"/>
      <c r="AD60" s="109"/>
      <c r="AE60" s="109"/>
      <c r="AF60" s="109"/>
    </row>
    <row r="61" spans="2:32" ht="15.95" hidden="1" customHeight="1" x14ac:dyDescent="0.25">
      <c r="B61" s="162" t="str">
        <f>'Ingredients Price List'!B61</f>
        <v>Breads</v>
      </c>
      <c r="C61" s="163">
        <f>'Ingredients Price List'!D61</f>
        <v>0</v>
      </c>
      <c r="D61" s="164">
        <v>0</v>
      </c>
      <c r="E61" s="164"/>
      <c r="F61" s="164"/>
      <c r="G61" s="170">
        <f>'Ingredients Price List'!F61</f>
        <v>0</v>
      </c>
      <c r="H61" s="163">
        <f>'Ingredients Price List'!G61</f>
        <v>0</v>
      </c>
      <c r="I61" s="171">
        <f>'Ingredients Price List'!H61</f>
        <v>0</v>
      </c>
      <c r="J61" s="175"/>
      <c r="K61" s="173">
        <f>'Ingredients Price List'!G61</f>
        <v>0</v>
      </c>
      <c r="L61" s="174">
        <f>J61*'Ingredients Price List'!I61</f>
        <v>0</v>
      </c>
      <c r="N61" s="110"/>
      <c r="S61" s="109"/>
      <c r="T61" s="109"/>
      <c r="U61" s="109"/>
      <c r="V61" s="109"/>
      <c r="W61" s="109"/>
      <c r="X61" s="109"/>
      <c r="Y61" s="109"/>
      <c r="Z61" s="109"/>
      <c r="AA61" s="109"/>
      <c r="AB61" s="109"/>
      <c r="AC61" s="109"/>
      <c r="AD61" s="109"/>
      <c r="AE61" s="109"/>
      <c r="AF61" s="109"/>
    </row>
    <row r="62" spans="2:32" ht="15.95" hidden="1" customHeight="1" x14ac:dyDescent="0.25">
      <c r="B62" s="162" t="str">
        <f>'Ingredients Price List'!B62</f>
        <v>Breads</v>
      </c>
      <c r="C62" s="163">
        <f>'Ingredients Price List'!D62</f>
        <v>0</v>
      </c>
      <c r="D62" s="164">
        <v>0</v>
      </c>
      <c r="E62" s="164"/>
      <c r="F62" s="164"/>
      <c r="G62" s="170">
        <f>'Ingredients Price List'!F62</f>
        <v>0</v>
      </c>
      <c r="H62" s="163">
        <f>'Ingredients Price List'!G62</f>
        <v>0</v>
      </c>
      <c r="I62" s="171">
        <f>'Ingredients Price List'!H62</f>
        <v>0</v>
      </c>
      <c r="J62" s="175"/>
      <c r="K62" s="173">
        <f>'Ingredients Price List'!G62</f>
        <v>0</v>
      </c>
      <c r="L62" s="174">
        <f>J62*'Ingredients Price List'!I62</f>
        <v>0</v>
      </c>
      <c r="N62" s="110"/>
      <c r="S62" s="109"/>
      <c r="T62" s="109"/>
      <c r="U62" s="109"/>
      <c r="V62" s="109"/>
      <c r="W62" s="109"/>
      <c r="X62" s="109"/>
      <c r="Y62" s="109"/>
      <c r="Z62" s="109"/>
      <c r="AA62" s="109"/>
      <c r="AB62" s="109"/>
      <c r="AC62" s="109"/>
      <c r="AD62" s="109"/>
      <c r="AE62" s="109"/>
      <c r="AF62" s="109"/>
    </row>
    <row r="63" spans="2:32" ht="15.95" hidden="1" customHeight="1" x14ac:dyDescent="0.25">
      <c r="B63" s="162" t="str">
        <f>'Ingredients Price List'!B63</f>
        <v>Breads</v>
      </c>
      <c r="C63" s="163">
        <f>'Ingredients Price List'!D63</f>
        <v>0</v>
      </c>
      <c r="D63" s="164">
        <v>0</v>
      </c>
      <c r="E63" s="164"/>
      <c r="F63" s="164"/>
      <c r="G63" s="170">
        <f>'Ingredients Price List'!F63</f>
        <v>0</v>
      </c>
      <c r="H63" s="163">
        <f>'Ingredients Price List'!G63</f>
        <v>0</v>
      </c>
      <c r="I63" s="171">
        <f>'Ingredients Price List'!H63</f>
        <v>0</v>
      </c>
      <c r="J63" s="175"/>
      <c r="K63" s="173">
        <f>'Ingredients Price List'!G63</f>
        <v>0</v>
      </c>
      <c r="L63" s="174">
        <f>J63*'Ingredients Price List'!I63</f>
        <v>0</v>
      </c>
      <c r="N63" s="110"/>
      <c r="S63" s="109"/>
      <c r="T63" s="109"/>
      <c r="U63" s="109"/>
      <c r="V63" s="109"/>
      <c r="W63" s="109"/>
      <c r="X63" s="109"/>
      <c r="Y63" s="109"/>
      <c r="Z63" s="109"/>
      <c r="AA63" s="109"/>
      <c r="AB63" s="109"/>
      <c r="AC63" s="109"/>
      <c r="AD63" s="109"/>
      <c r="AE63" s="109"/>
      <c r="AF63" s="109"/>
    </row>
    <row r="64" spans="2:32" ht="15.95" hidden="1" customHeight="1" x14ac:dyDescent="0.25">
      <c r="B64" s="162" t="str">
        <f>'Ingredients Price List'!B64</f>
        <v>Breads</v>
      </c>
      <c r="C64" s="163">
        <f>'Ingredients Price List'!D64</f>
        <v>0</v>
      </c>
      <c r="D64" s="164">
        <v>0</v>
      </c>
      <c r="E64" s="164"/>
      <c r="F64" s="164"/>
      <c r="G64" s="170">
        <f>'Ingredients Price List'!F64</f>
        <v>0</v>
      </c>
      <c r="H64" s="163">
        <f>'Ingredients Price List'!G64</f>
        <v>0</v>
      </c>
      <c r="I64" s="171">
        <f>'Ingredients Price List'!H64</f>
        <v>0</v>
      </c>
      <c r="J64" s="175"/>
      <c r="K64" s="173">
        <f>'Ingredients Price List'!G64</f>
        <v>0</v>
      </c>
      <c r="L64" s="174">
        <f>J64*'Ingredients Price List'!I64</f>
        <v>0</v>
      </c>
      <c r="N64" s="110"/>
      <c r="S64" s="109"/>
      <c r="T64" s="109"/>
      <c r="U64" s="109"/>
      <c r="V64" s="109"/>
      <c r="W64" s="109"/>
      <c r="X64" s="109"/>
      <c r="Y64" s="109"/>
      <c r="Z64" s="109"/>
      <c r="AA64" s="109"/>
      <c r="AB64" s="109"/>
      <c r="AC64" s="109"/>
      <c r="AD64" s="109"/>
      <c r="AE64" s="109"/>
      <c r="AF64" s="109"/>
    </row>
    <row r="65" spans="2:32" ht="15.95" hidden="1" customHeight="1" x14ac:dyDescent="0.25">
      <c r="B65" s="162" t="str">
        <f>'Ingredients Price List'!B65</f>
        <v>Breads</v>
      </c>
      <c r="C65" s="163">
        <f>'Ingredients Price List'!D65</f>
        <v>0</v>
      </c>
      <c r="D65" s="164">
        <v>0</v>
      </c>
      <c r="E65" s="164"/>
      <c r="F65" s="164"/>
      <c r="G65" s="170">
        <f>'Ingredients Price List'!F65</f>
        <v>0</v>
      </c>
      <c r="H65" s="163">
        <f>'Ingredients Price List'!G65</f>
        <v>0</v>
      </c>
      <c r="I65" s="171">
        <f>'Ingredients Price List'!H65</f>
        <v>0</v>
      </c>
      <c r="J65" s="175"/>
      <c r="K65" s="173">
        <f>'Ingredients Price List'!G65</f>
        <v>0</v>
      </c>
      <c r="L65" s="174">
        <f>J65*'Ingredients Price List'!I65</f>
        <v>0</v>
      </c>
      <c r="N65" s="110"/>
      <c r="S65" s="109"/>
      <c r="T65" s="109"/>
      <c r="U65" s="109"/>
      <c r="V65" s="109"/>
      <c r="W65" s="109"/>
      <c r="X65" s="109"/>
      <c r="Y65" s="109"/>
      <c r="Z65" s="109"/>
      <c r="AA65" s="109"/>
      <c r="AB65" s="109"/>
      <c r="AC65" s="109"/>
      <c r="AD65" s="109"/>
      <c r="AE65" s="109"/>
      <c r="AF65" s="109"/>
    </row>
    <row r="66" spans="2:32" ht="15.95" hidden="1" customHeight="1" x14ac:dyDescent="0.25">
      <c r="B66" s="162" t="str">
        <f>'Ingredients Price List'!B66</f>
        <v>Breads</v>
      </c>
      <c r="C66" s="163">
        <f>'Ingredients Price List'!D66</f>
        <v>0</v>
      </c>
      <c r="D66" s="164">
        <v>0</v>
      </c>
      <c r="E66" s="164"/>
      <c r="F66" s="164"/>
      <c r="G66" s="170">
        <f>'Ingredients Price List'!F66</f>
        <v>0</v>
      </c>
      <c r="H66" s="163">
        <f>'Ingredients Price List'!G66</f>
        <v>0</v>
      </c>
      <c r="I66" s="171">
        <f>'Ingredients Price List'!H66</f>
        <v>0</v>
      </c>
      <c r="J66" s="175"/>
      <c r="K66" s="173">
        <f>'Ingredients Price List'!G66</f>
        <v>0</v>
      </c>
      <c r="L66" s="174">
        <f>J66*'Ingredients Price List'!I66</f>
        <v>0</v>
      </c>
      <c r="N66" s="110"/>
      <c r="S66" s="109"/>
      <c r="T66" s="109"/>
      <c r="U66" s="109"/>
      <c r="V66" s="109"/>
      <c r="W66" s="109"/>
      <c r="X66" s="109"/>
      <c r="Y66" s="109"/>
      <c r="Z66" s="109"/>
      <c r="AA66" s="109"/>
      <c r="AB66" s="109"/>
      <c r="AC66" s="109"/>
      <c r="AD66" s="109"/>
      <c r="AE66" s="109"/>
      <c r="AF66" s="109"/>
    </row>
    <row r="67" spans="2:32" ht="15.95" hidden="1" customHeight="1" x14ac:dyDescent="0.25">
      <c r="B67" s="162" t="str">
        <f>'Ingredients Price List'!B67</f>
        <v>Breads</v>
      </c>
      <c r="C67" s="163">
        <f>'Ingredients Price List'!D67</f>
        <v>0</v>
      </c>
      <c r="D67" s="164">
        <v>0</v>
      </c>
      <c r="E67" s="164"/>
      <c r="F67" s="164"/>
      <c r="G67" s="170">
        <f>'Ingredients Price List'!F67</f>
        <v>0</v>
      </c>
      <c r="H67" s="163">
        <f>'Ingredients Price List'!G67</f>
        <v>0</v>
      </c>
      <c r="I67" s="171">
        <f>'Ingredients Price List'!H67</f>
        <v>0</v>
      </c>
      <c r="J67" s="175"/>
      <c r="K67" s="173">
        <f>'Ingredients Price List'!G67</f>
        <v>0</v>
      </c>
      <c r="L67" s="174">
        <f>J67*'Ingredients Price List'!I67</f>
        <v>0</v>
      </c>
      <c r="N67" s="110"/>
      <c r="S67" s="109"/>
      <c r="T67" s="109"/>
      <c r="U67" s="109"/>
      <c r="V67" s="109"/>
      <c r="W67" s="109"/>
      <c r="X67" s="109"/>
      <c r="Y67" s="109"/>
      <c r="Z67" s="109"/>
      <c r="AA67" s="109"/>
      <c r="AB67" s="109"/>
      <c r="AC67" s="109"/>
      <c r="AD67" s="109"/>
      <c r="AE67" s="109"/>
      <c r="AF67" s="109"/>
    </row>
    <row r="68" spans="2:32" ht="15.95" hidden="1" customHeight="1" x14ac:dyDescent="0.25">
      <c r="B68" s="162" t="str">
        <f>'Ingredients Price List'!B68</f>
        <v>Breads</v>
      </c>
      <c r="C68" s="163">
        <f>'Ingredients Price List'!D68</f>
        <v>0</v>
      </c>
      <c r="D68" s="164">
        <v>0</v>
      </c>
      <c r="E68" s="164"/>
      <c r="F68" s="164"/>
      <c r="G68" s="170">
        <f>'Ingredients Price List'!F68</f>
        <v>0</v>
      </c>
      <c r="H68" s="163">
        <f>'Ingredients Price List'!G68</f>
        <v>0</v>
      </c>
      <c r="I68" s="171">
        <f>'Ingredients Price List'!H68</f>
        <v>0</v>
      </c>
      <c r="J68" s="175"/>
      <c r="K68" s="173">
        <f>'Ingredients Price List'!G68</f>
        <v>0</v>
      </c>
      <c r="L68" s="174">
        <f>J68*'Ingredients Price List'!I68</f>
        <v>0</v>
      </c>
      <c r="N68" s="110"/>
      <c r="S68" s="109"/>
      <c r="T68" s="109"/>
      <c r="U68" s="109"/>
      <c r="V68" s="109"/>
      <c r="W68" s="109"/>
      <c r="X68" s="109"/>
      <c r="Y68" s="109"/>
      <c r="Z68" s="109"/>
      <c r="AA68" s="109"/>
      <c r="AB68" s="109"/>
      <c r="AC68" s="109"/>
      <c r="AD68" s="109"/>
      <c r="AE68" s="109"/>
      <c r="AF68" s="109"/>
    </row>
    <row r="69" spans="2:32" ht="15.95" hidden="1" customHeight="1" x14ac:dyDescent="0.25">
      <c r="B69" s="162" t="str">
        <f>'Ingredients Price List'!B69</f>
        <v>Breads</v>
      </c>
      <c r="C69" s="163">
        <f>'Ingredients Price List'!D69</f>
        <v>0</v>
      </c>
      <c r="D69" s="164">
        <v>0</v>
      </c>
      <c r="E69" s="164"/>
      <c r="F69" s="164"/>
      <c r="G69" s="170">
        <f>'Ingredients Price List'!F69</f>
        <v>0</v>
      </c>
      <c r="H69" s="163">
        <f>'Ingredients Price List'!G69</f>
        <v>0</v>
      </c>
      <c r="I69" s="171">
        <f>'Ingredients Price List'!H69</f>
        <v>0</v>
      </c>
      <c r="J69" s="175"/>
      <c r="K69" s="173">
        <f>'Ingredients Price List'!G69</f>
        <v>0</v>
      </c>
      <c r="L69" s="174">
        <f>J69*'Ingredients Price List'!I69</f>
        <v>0</v>
      </c>
      <c r="N69" s="110"/>
      <c r="S69" s="109"/>
      <c r="T69" s="109"/>
      <c r="U69" s="109"/>
      <c r="V69" s="109"/>
      <c r="W69" s="109"/>
      <c r="X69" s="109"/>
      <c r="Y69" s="109"/>
      <c r="Z69" s="109"/>
      <c r="AA69" s="109"/>
      <c r="AB69" s="109"/>
      <c r="AC69" s="109"/>
      <c r="AD69" s="109"/>
      <c r="AE69" s="109"/>
      <c r="AF69" s="109"/>
    </row>
    <row r="70" spans="2:32" ht="15.95" hidden="1" customHeight="1" x14ac:dyDescent="0.25">
      <c r="B70" s="162" t="str">
        <f>'Ingredients Price List'!B70</f>
        <v>Breads</v>
      </c>
      <c r="C70" s="163">
        <f>'Ingredients Price List'!D70</f>
        <v>0</v>
      </c>
      <c r="D70" s="164">
        <v>0</v>
      </c>
      <c r="E70" s="164"/>
      <c r="F70" s="164"/>
      <c r="G70" s="170">
        <f>'Ingredients Price List'!F70</f>
        <v>0</v>
      </c>
      <c r="H70" s="163">
        <f>'Ingredients Price List'!G70</f>
        <v>0</v>
      </c>
      <c r="I70" s="171">
        <f>'Ingredients Price List'!H70</f>
        <v>0</v>
      </c>
      <c r="J70" s="175"/>
      <c r="K70" s="173">
        <f>'Ingredients Price List'!G70</f>
        <v>0</v>
      </c>
      <c r="L70" s="174">
        <f>J70*'Ingredients Price List'!I70</f>
        <v>0</v>
      </c>
      <c r="N70" s="110"/>
      <c r="S70" s="109"/>
      <c r="T70" s="109"/>
      <c r="U70" s="109"/>
      <c r="V70" s="109"/>
      <c r="W70" s="109"/>
      <c r="X70" s="109"/>
      <c r="Y70" s="109"/>
      <c r="Z70" s="109"/>
      <c r="AA70" s="109"/>
      <c r="AB70" s="109"/>
      <c r="AC70" s="109"/>
      <c r="AD70" s="109"/>
      <c r="AE70" s="109"/>
      <c r="AF70" s="109"/>
    </row>
    <row r="71" spans="2:32" ht="15.95" hidden="1" customHeight="1" x14ac:dyDescent="0.25">
      <c r="B71" s="162" t="str">
        <f>'Ingredients Price List'!B71</f>
        <v>Breads</v>
      </c>
      <c r="C71" s="163">
        <f>'Ingredients Price List'!D71</f>
        <v>0</v>
      </c>
      <c r="D71" s="164">
        <v>0</v>
      </c>
      <c r="E71" s="164"/>
      <c r="F71" s="164"/>
      <c r="G71" s="170">
        <f>'Ingredients Price List'!F71</f>
        <v>0</v>
      </c>
      <c r="H71" s="163">
        <f>'Ingredients Price List'!G71</f>
        <v>0</v>
      </c>
      <c r="I71" s="171">
        <f>'Ingredients Price List'!H71</f>
        <v>0</v>
      </c>
      <c r="J71" s="175"/>
      <c r="K71" s="173">
        <f>'Ingredients Price List'!G71</f>
        <v>0</v>
      </c>
      <c r="L71" s="174">
        <f>J71*'Ingredients Price List'!I71</f>
        <v>0</v>
      </c>
      <c r="N71" s="110"/>
      <c r="S71" s="109"/>
      <c r="T71" s="109"/>
      <c r="U71" s="109"/>
      <c r="V71" s="109"/>
      <c r="W71" s="109"/>
      <c r="X71" s="109"/>
      <c r="Y71" s="109"/>
      <c r="Z71" s="109"/>
      <c r="AA71" s="109"/>
      <c r="AB71" s="109"/>
      <c r="AC71" s="109"/>
      <c r="AD71" s="109"/>
      <c r="AE71" s="109"/>
      <c r="AF71" s="109"/>
    </row>
    <row r="72" spans="2:32" ht="15.95" hidden="1" customHeight="1" x14ac:dyDescent="0.25">
      <c r="B72" s="162" t="str">
        <f>'Ingredients Price List'!B72</f>
        <v>Breads</v>
      </c>
      <c r="C72" s="163">
        <f>'Ingredients Price List'!D72</f>
        <v>0</v>
      </c>
      <c r="D72" s="164">
        <v>0</v>
      </c>
      <c r="E72" s="164"/>
      <c r="F72" s="164"/>
      <c r="G72" s="170">
        <f>'Ingredients Price List'!F72</f>
        <v>0</v>
      </c>
      <c r="H72" s="163">
        <f>'Ingredients Price List'!G72</f>
        <v>0</v>
      </c>
      <c r="I72" s="171">
        <f>'Ingredients Price List'!H72</f>
        <v>0</v>
      </c>
      <c r="J72" s="175"/>
      <c r="K72" s="173">
        <f>'Ingredients Price List'!G72</f>
        <v>0</v>
      </c>
      <c r="L72" s="174">
        <f>J72*'Ingredients Price List'!I72</f>
        <v>0</v>
      </c>
      <c r="N72" s="110"/>
      <c r="S72" s="109"/>
      <c r="T72" s="109"/>
      <c r="U72" s="109"/>
      <c r="V72" s="109"/>
      <c r="W72" s="109"/>
      <c r="X72" s="109"/>
      <c r="Y72" s="109"/>
      <c r="Z72" s="109"/>
      <c r="AA72" s="109"/>
      <c r="AB72" s="109"/>
      <c r="AC72" s="109"/>
      <c r="AD72" s="109"/>
      <c r="AE72" s="109"/>
      <c r="AF72" s="109"/>
    </row>
    <row r="73" spans="2:32" ht="15.95" hidden="1" customHeight="1" x14ac:dyDescent="0.25">
      <c r="B73" s="162" t="str">
        <f>'Ingredients Price List'!B73</f>
        <v>Breads</v>
      </c>
      <c r="C73" s="163">
        <f>'Ingredients Price List'!D73</f>
        <v>0</v>
      </c>
      <c r="D73" s="164" t="str">
        <v>Bagel</v>
      </c>
      <c r="E73" s="164"/>
      <c r="F73" s="164"/>
      <c r="G73" s="170">
        <f>'Ingredients Price List'!F73</f>
        <v>0</v>
      </c>
      <c r="H73" s="163">
        <f>'Ingredients Price List'!G73</f>
        <v>0</v>
      </c>
      <c r="I73" s="171">
        <f>'Ingredients Price List'!H73</f>
        <v>0</v>
      </c>
      <c r="J73" s="175"/>
      <c r="K73" s="173">
        <f>'Ingredients Price List'!G73</f>
        <v>0</v>
      </c>
      <c r="L73" s="174">
        <f>J73*'Ingredients Price List'!I73</f>
        <v>0</v>
      </c>
      <c r="N73" s="110"/>
      <c r="S73" s="109"/>
      <c r="T73" s="109"/>
      <c r="U73" s="109"/>
      <c r="V73" s="109"/>
      <c r="W73" s="109"/>
      <c r="X73" s="109"/>
      <c r="Y73" s="109"/>
      <c r="Z73" s="109"/>
      <c r="AA73" s="109"/>
      <c r="AB73" s="109"/>
      <c r="AC73" s="109"/>
      <c r="AD73" s="109"/>
      <c r="AE73" s="109"/>
      <c r="AF73" s="109"/>
    </row>
    <row r="74" spans="2:32" ht="15.95" hidden="1" customHeight="1" x14ac:dyDescent="0.25">
      <c r="B74" s="162" t="str">
        <f>'Ingredients Price List'!B74</f>
        <v>Breads</v>
      </c>
      <c r="C74" s="163">
        <f>'Ingredients Price List'!D74</f>
        <v>0</v>
      </c>
      <c r="D74" s="164" t="str">
        <v>Brioche</v>
      </c>
      <c r="E74" s="164"/>
      <c r="F74" s="164"/>
      <c r="G74" s="170">
        <f>'Ingredients Price List'!F74</f>
        <v>0</v>
      </c>
      <c r="H74" s="163">
        <f>'Ingredients Price List'!G74</f>
        <v>0</v>
      </c>
      <c r="I74" s="171">
        <f>'Ingredients Price List'!H74</f>
        <v>0</v>
      </c>
      <c r="J74" s="175"/>
      <c r="K74" s="173">
        <f>'Ingredients Price List'!G74</f>
        <v>0</v>
      </c>
      <c r="L74" s="174">
        <f>J74*'Ingredients Price List'!I74</f>
        <v>0</v>
      </c>
      <c r="N74" s="110"/>
      <c r="S74" s="109"/>
      <c r="T74" s="109"/>
      <c r="U74" s="109"/>
      <c r="V74" s="109"/>
      <c r="W74" s="109"/>
      <c r="X74" s="109"/>
      <c r="Y74" s="109"/>
      <c r="Z74" s="109"/>
      <c r="AA74" s="109"/>
      <c r="AB74" s="109"/>
      <c r="AC74" s="109"/>
      <c r="AD74" s="109"/>
      <c r="AE74" s="109"/>
      <c r="AF74" s="109"/>
    </row>
    <row r="75" spans="2:32" ht="15.95" hidden="1" customHeight="1" x14ac:dyDescent="0.25">
      <c r="B75" s="162" t="str">
        <f>'Ingredients Price List'!B75</f>
        <v>Breads</v>
      </c>
      <c r="C75" s="163">
        <f>'Ingredients Price List'!D75</f>
        <v>0</v>
      </c>
      <c r="D75" s="164" t="str">
        <v>Sourdough</v>
      </c>
      <c r="E75" s="164"/>
      <c r="F75" s="164"/>
      <c r="G75" s="170">
        <f>'Ingredients Price List'!F75</f>
        <v>0</v>
      </c>
      <c r="H75" s="163">
        <f>'Ingredients Price List'!G75</f>
        <v>0</v>
      </c>
      <c r="I75" s="171">
        <f>'Ingredients Price List'!H75</f>
        <v>0</v>
      </c>
      <c r="J75" s="175"/>
      <c r="K75" s="173">
        <f>'Ingredients Price List'!G75</f>
        <v>0</v>
      </c>
      <c r="L75" s="174">
        <f>J75*'Ingredients Price List'!I75</f>
        <v>0</v>
      </c>
      <c r="N75" s="110"/>
      <c r="S75" s="109"/>
      <c r="T75" s="109"/>
      <c r="U75" s="109"/>
      <c r="V75" s="109"/>
      <c r="W75" s="109"/>
      <c r="X75" s="109"/>
      <c r="Y75" s="109"/>
      <c r="Z75" s="109"/>
      <c r="AA75" s="109"/>
      <c r="AB75" s="109"/>
      <c r="AC75" s="109"/>
      <c r="AD75" s="109"/>
      <c r="AE75" s="109"/>
      <c r="AF75" s="109"/>
    </row>
    <row r="76" spans="2:32" ht="15.95" hidden="1" customHeight="1" x14ac:dyDescent="0.25">
      <c r="B76" s="162" t="str">
        <f>'Ingredients Price List'!B76</f>
        <v>Breads</v>
      </c>
      <c r="C76" s="163">
        <f>'Ingredients Price List'!D76</f>
        <v>0</v>
      </c>
      <c r="D76" s="164" t="str">
        <v>Tortilla wraps</v>
      </c>
      <c r="E76" s="164"/>
      <c r="F76" s="164"/>
      <c r="G76" s="170">
        <f>'Ingredients Price List'!F76</f>
        <v>0</v>
      </c>
      <c r="H76" s="163">
        <f>'Ingredients Price List'!G76</f>
        <v>0</v>
      </c>
      <c r="I76" s="171">
        <f>'Ingredients Price List'!H76</f>
        <v>0</v>
      </c>
      <c r="J76" s="175"/>
      <c r="K76" s="173">
        <f>'Ingredients Price List'!G76</f>
        <v>0</v>
      </c>
      <c r="L76" s="174">
        <f>J76*'Ingredients Price List'!I76</f>
        <v>0</v>
      </c>
      <c r="N76" s="110"/>
      <c r="S76" s="109"/>
      <c r="T76" s="109"/>
      <c r="U76" s="109"/>
      <c r="V76" s="109"/>
      <c r="W76" s="109"/>
      <c r="X76" s="109"/>
      <c r="Y76" s="109"/>
      <c r="Z76" s="109"/>
      <c r="AA76" s="109"/>
      <c r="AB76" s="109"/>
      <c r="AC76" s="109"/>
      <c r="AD76" s="109"/>
      <c r="AE76" s="109"/>
      <c r="AF76" s="109"/>
    </row>
    <row r="77" spans="2:32" ht="15.95" hidden="1" customHeight="1" x14ac:dyDescent="0.25">
      <c r="B77" s="162" t="str">
        <f>'Ingredients Price List'!B77</f>
        <v>Breads</v>
      </c>
      <c r="C77" s="163">
        <f>'Ingredients Price List'!D77</f>
        <v>0</v>
      </c>
      <c r="D77" s="164" t="str">
        <v>Wraps</v>
      </c>
      <c r="E77" s="164"/>
      <c r="F77" s="164"/>
      <c r="G77" s="170">
        <f>'Ingredients Price List'!F77</f>
        <v>0</v>
      </c>
      <c r="H77" s="163">
        <f>'Ingredients Price List'!G77</f>
        <v>0</v>
      </c>
      <c r="I77" s="171">
        <f>'Ingredients Price List'!H77</f>
        <v>0</v>
      </c>
      <c r="J77" s="175"/>
      <c r="K77" s="173">
        <f>'Ingredients Price List'!G77</f>
        <v>0</v>
      </c>
      <c r="L77" s="174">
        <f>J77*'Ingredients Price List'!I77</f>
        <v>0</v>
      </c>
      <c r="N77" s="110"/>
      <c r="S77" s="109"/>
      <c r="T77" s="109"/>
      <c r="U77" s="109"/>
      <c r="V77" s="109"/>
      <c r="W77" s="109"/>
      <c r="X77" s="109"/>
      <c r="Y77" s="109"/>
      <c r="Z77" s="109"/>
      <c r="AA77" s="109"/>
      <c r="AB77" s="109"/>
      <c r="AC77" s="109"/>
      <c r="AD77" s="109"/>
      <c r="AE77" s="109"/>
      <c r="AF77" s="109"/>
    </row>
    <row r="78" spans="2:32" ht="15.95" customHeight="1" x14ac:dyDescent="0.25">
      <c r="B78" s="162" t="str">
        <f>'Ingredients Price List'!B78</f>
        <v>Dairy, Eggs &amp; Cheeses</v>
      </c>
      <c r="C78" s="163" t="str">
        <f>'Ingredients Price List'!D78</f>
        <v>Cheese -  Cashel Blue Cheese</v>
      </c>
      <c r="D78" s="164" cm="1">
        <f t="array" ref="D78:D132">_xlfn._xlws.SORT(DairyEggsCheeses1,1,1)</f>
        <v>0</v>
      </c>
      <c r="E78" s="164" t="str" cm="1">
        <f t="array" ref="E78:E102">_xlfn._xlws.FILTER(DairyEggsCheeses2, (DairyEggsCheeses2&lt;&gt;0))</f>
        <v>Butter</v>
      </c>
      <c r="F78" s="169">
        <f>COUNTA(DairyEggsCheeses)</f>
        <v>25</v>
      </c>
      <c r="G78" s="170">
        <f>'Ingredients Price List'!F78</f>
        <v>1.5</v>
      </c>
      <c r="H78" s="163" t="str">
        <f>'Ingredients Price List'!G78</f>
        <v>kg</v>
      </c>
      <c r="I78" s="171">
        <f>'Ingredients Price List'!H78</f>
        <v>14.64</v>
      </c>
      <c r="J78" s="175"/>
      <c r="K78" s="173" t="str">
        <f>'Ingredients Price List'!G78</f>
        <v>kg</v>
      </c>
      <c r="L78" s="174">
        <f>J78*'Ingredients Price List'!I78</f>
        <v>0</v>
      </c>
      <c r="N78" s="110"/>
      <c r="S78" s="109"/>
      <c r="T78" s="109"/>
      <c r="U78" s="109"/>
      <c r="V78" s="109"/>
      <c r="W78" s="109"/>
      <c r="X78" s="109"/>
      <c r="Y78" s="109"/>
      <c r="Z78" s="109"/>
      <c r="AA78" s="109"/>
      <c r="AB78" s="109"/>
      <c r="AC78" s="109"/>
      <c r="AD78" s="109"/>
      <c r="AE78" s="109"/>
      <c r="AF78" s="109"/>
    </row>
    <row r="79" spans="2:32" ht="15.95" customHeight="1" x14ac:dyDescent="0.25">
      <c r="B79" s="162" t="str">
        <f>'Ingredients Price List'!B79</f>
        <v>Dairy, Eggs &amp; Cheeses</v>
      </c>
      <c r="C79" s="163" t="str">
        <f>'Ingredients Price List'!D79</f>
        <v>Cheese - Cheddar Cheese</v>
      </c>
      <c r="D79" s="164">
        <v>0</v>
      </c>
      <c r="E79" s="164" t="str">
        <v>Butter Portions</v>
      </c>
      <c r="F79" s="164"/>
      <c r="G79" s="170">
        <f>'Ingredients Price List'!F79</f>
        <v>2.5</v>
      </c>
      <c r="H79" s="163" t="str">
        <f>'Ingredients Price List'!G79</f>
        <v>kg</v>
      </c>
      <c r="I79" s="171">
        <f>'Ingredients Price List'!H79</f>
        <v>14</v>
      </c>
      <c r="J79" s="175"/>
      <c r="K79" s="173" t="str">
        <f>'Ingredients Price List'!G79</f>
        <v>kg</v>
      </c>
      <c r="L79" s="174">
        <f>J79*'Ingredients Price List'!I79</f>
        <v>0</v>
      </c>
      <c r="N79" s="110"/>
      <c r="S79" s="109"/>
      <c r="T79" s="109"/>
      <c r="U79" s="109"/>
      <c r="V79" s="109"/>
      <c r="W79" s="109"/>
      <c r="X79" s="109"/>
      <c r="Y79" s="109"/>
      <c r="Z79" s="109"/>
      <c r="AA79" s="109"/>
      <c r="AB79" s="109"/>
      <c r="AC79" s="109"/>
      <c r="AD79" s="109"/>
      <c r="AE79" s="109"/>
      <c r="AF79" s="109"/>
    </row>
    <row r="80" spans="2:32" ht="15.95" customHeight="1" x14ac:dyDescent="0.25">
      <c r="B80" s="162" t="str">
        <f>'Ingredients Price List'!B80</f>
        <v>Dairy, Eggs &amp; Cheeses</v>
      </c>
      <c r="C80" s="163" t="str">
        <f>'Ingredients Price List'!D80</f>
        <v>Cheese - Cooleeny</v>
      </c>
      <c r="D80" s="164">
        <v>0</v>
      </c>
      <c r="E80" s="164" t="str">
        <v>Buttermilk</v>
      </c>
      <c r="F80" s="164"/>
      <c r="G80" s="170">
        <f>'Ingredients Price List'!F80</f>
        <v>1.7</v>
      </c>
      <c r="H80" s="163" t="str">
        <f>'Ingredients Price List'!G80</f>
        <v>kg</v>
      </c>
      <c r="I80" s="171">
        <f>'Ingredients Price List'!H80</f>
        <v>14.18</v>
      </c>
      <c r="J80" s="175"/>
      <c r="K80" s="173" t="str">
        <f>'Ingredients Price List'!G80</f>
        <v>kg</v>
      </c>
      <c r="L80" s="174">
        <f>J80*'Ingredients Price List'!I80</f>
        <v>0</v>
      </c>
      <c r="N80" s="110"/>
      <c r="S80" s="109"/>
      <c r="T80" s="109"/>
      <c r="U80" s="109"/>
      <c r="V80" s="109"/>
      <c r="W80" s="109"/>
      <c r="X80" s="109"/>
      <c r="Y80" s="109"/>
      <c r="Z80" s="109"/>
      <c r="AA80" s="109"/>
      <c r="AB80" s="109"/>
      <c r="AC80" s="109"/>
      <c r="AD80" s="109"/>
      <c r="AE80" s="109"/>
      <c r="AF80" s="109"/>
    </row>
    <row r="81" spans="2:32" ht="15.95" customHeight="1" x14ac:dyDescent="0.25">
      <c r="B81" s="162" t="str">
        <f>'Ingredients Price List'!B81</f>
        <v>Dairy, Eggs &amp; Cheeses</v>
      </c>
      <c r="C81" s="163" t="str">
        <f>'Ingredients Price List'!D81</f>
        <v>Cheese - Durrus</v>
      </c>
      <c r="D81" s="164">
        <v>0</v>
      </c>
      <c r="E81" s="164" t="str">
        <v>Cheese -  Cashel Blue Cheese</v>
      </c>
      <c r="F81" s="164"/>
      <c r="G81" s="170">
        <f>'Ingredients Price List'!F81</f>
        <v>1</v>
      </c>
      <c r="H81" s="163" t="str">
        <f>'Ingredients Price List'!G81</f>
        <v>kg</v>
      </c>
      <c r="I81" s="171">
        <f>'Ingredients Price List'!H81</f>
        <v>19.190000000000001</v>
      </c>
      <c r="J81" s="175"/>
      <c r="K81" s="173" t="str">
        <f>'Ingredients Price List'!G81</f>
        <v>kg</v>
      </c>
      <c r="L81" s="174">
        <f>J81*'Ingredients Price List'!I81</f>
        <v>0</v>
      </c>
      <c r="N81" s="110"/>
      <c r="S81" s="109"/>
      <c r="T81" s="109"/>
      <c r="U81" s="109"/>
      <c r="V81" s="109"/>
      <c r="W81" s="109"/>
      <c r="X81" s="109"/>
      <c r="Y81" s="109"/>
      <c r="Z81" s="109"/>
      <c r="AA81" s="109"/>
      <c r="AB81" s="109"/>
      <c r="AC81" s="109"/>
      <c r="AD81" s="109"/>
      <c r="AE81" s="109"/>
      <c r="AF81" s="109"/>
    </row>
    <row r="82" spans="2:32" ht="15.95" customHeight="1" x14ac:dyDescent="0.25">
      <c r="B82" s="162" t="str">
        <f>'Ingredients Price List'!B82</f>
        <v>Dairy, Eggs &amp; Cheeses</v>
      </c>
      <c r="C82" s="163" t="str">
        <f>'Ingredients Price List'!D82</f>
        <v>Cheese - Emmental Cheese</v>
      </c>
      <c r="D82" s="164">
        <v>0</v>
      </c>
      <c r="E82" s="164" t="str">
        <v>Cheese - Cheddar Cheese</v>
      </c>
      <c r="F82" s="164"/>
      <c r="G82" s="170">
        <f>'Ingredients Price List'!F82</f>
        <v>1</v>
      </c>
      <c r="H82" s="163" t="str">
        <f>'Ingredients Price List'!G82</f>
        <v>kg</v>
      </c>
      <c r="I82" s="171">
        <f>'Ingredients Price List'!H82</f>
        <v>6.3</v>
      </c>
      <c r="J82" s="175"/>
      <c r="K82" s="173" t="str">
        <f>'Ingredients Price List'!G82</f>
        <v>kg</v>
      </c>
      <c r="L82" s="174">
        <f>J82*'Ingredients Price List'!I82</f>
        <v>0</v>
      </c>
      <c r="N82" s="110"/>
      <c r="S82" s="109"/>
      <c r="T82" s="109"/>
      <c r="U82" s="109"/>
      <c r="V82" s="109"/>
      <c r="W82" s="109"/>
      <c r="X82" s="109"/>
      <c r="Y82" s="109"/>
      <c r="Z82" s="109"/>
      <c r="AA82" s="109"/>
      <c r="AB82" s="109"/>
      <c r="AC82" s="109"/>
      <c r="AD82" s="109"/>
      <c r="AE82" s="109"/>
      <c r="AF82" s="109"/>
    </row>
    <row r="83" spans="2:32" ht="15.95" customHeight="1" x14ac:dyDescent="0.25">
      <c r="B83" s="162" t="str">
        <f>'Ingredients Price List'!B83</f>
        <v>Dairy, Eggs &amp; Cheeses</v>
      </c>
      <c r="C83" s="163" t="str">
        <f>'Ingredients Price List'!D83</f>
        <v>Cheese - Gubbeen Cheese</v>
      </c>
      <c r="D83" s="164">
        <v>0</v>
      </c>
      <c r="E83" s="164" t="str">
        <v>Cheese - Cooleeny</v>
      </c>
      <c r="F83" s="164"/>
      <c r="G83" s="170">
        <f>'Ingredients Price List'!F83</f>
        <v>1</v>
      </c>
      <c r="H83" s="163" t="str">
        <f>'Ingredients Price List'!G83</f>
        <v>kg</v>
      </c>
      <c r="I83" s="171">
        <f>'Ingredients Price List'!H83</f>
        <v>17.3</v>
      </c>
      <c r="J83" s="175"/>
      <c r="K83" s="173" t="str">
        <f>'Ingredients Price List'!G83</f>
        <v>kg</v>
      </c>
      <c r="L83" s="174">
        <f>J83*'Ingredients Price List'!I83</f>
        <v>0</v>
      </c>
      <c r="N83" s="110"/>
      <c r="S83" s="109"/>
      <c r="T83" s="109"/>
      <c r="U83" s="109"/>
      <c r="V83" s="109"/>
      <c r="W83" s="109"/>
      <c r="X83" s="109"/>
      <c r="Y83" s="109"/>
      <c r="Z83" s="109"/>
      <c r="AA83" s="109"/>
      <c r="AB83" s="109"/>
      <c r="AC83" s="109"/>
      <c r="AD83" s="109"/>
      <c r="AE83" s="109"/>
      <c r="AF83" s="109"/>
    </row>
    <row r="84" spans="2:32" ht="15.95" customHeight="1" x14ac:dyDescent="0.25">
      <c r="B84" s="162" t="str">
        <f>'Ingredients Price List'!B84</f>
        <v>Dairy, Eggs &amp; Cheeses</v>
      </c>
      <c r="C84" s="163" t="str">
        <f>'Ingredients Price List'!D84</f>
        <v>Cheese - Ricotta</v>
      </c>
      <c r="D84" s="164">
        <v>0</v>
      </c>
      <c r="E84" s="164" t="str">
        <v>Cheese - Durrus</v>
      </c>
      <c r="F84" s="164"/>
      <c r="G84" s="170">
        <f>'Ingredients Price List'!F84</f>
        <v>1</v>
      </c>
      <c r="H84" s="163" t="str">
        <f>'Ingredients Price List'!G84</f>
        <v>kg</v>
      </c>
      <c r="I84" s="171">
        <f>'Ingredients Price List'!H84</f>
        <v>3.75</v>
      </c>
      <c r="J84" s="175"/>
      <c r="K84" s="173" t="str">
        <f>'Ingredients Price List'!G84</f>
        <v>kg</v>
      </c>
      <c r="L84" s="174">
        <f>J84*'Ingredients Price List'!I84</f>
        <v>0</v>
      </c>
      <c r="N84" s="110"/>
      <c r="S84" s="109"/>
      <c r="T84" s="109"/>
      <c r="U84" s="109"/>
      <c r="V84" s="109"/>
      <c r="W84" s="109"/>
      <c r="X84" s="109"/>
      <c r="Y84" s="109"/>
      <c r="Z84" s="109"/>
      <c r="AA84" s="109"/>
      <c r="AB84" s="109"/>
      <c r="AC84" s="109"/>
      <c r="AD84" s="109"/>
      <c r="AE84" s="109"/>
      <c r="AF84" s="109"/>
    </row>
    <row r="85" spans="2:32" ht="15.95" customHeight="1" x14ac:dyDescent="0.25">
      <c r="B85" s="162" t="str">
        <f>'Ingredients Price List'!B85</f>
        <v>Dairy, Eggs &amp; Cheeses</v>
      </c>
      <c r="C85" s="163" t="str">
        <f>'Ingredients Price List'!D85</f>
        <v>Cheese - Tipperary Blue</v>
      </c>
      <c r="D85" s="164">
        <v>0</v>
      </c>
      <c r="E85" s="164" t="str">
        <v>Cheese - Emmental Cheese</v>
      </c>
      <c r="F85" s="164"/>
      <c r="G85" s="170">
        <f>'Ingredients Price List'!F85</f>
        <v>2.7</v>
      </c>
      <c r="H85" s="163" t="str">
        <f>'Ingredients Price List'!G85</f>
        <v>kg</v>
      </c>
      <c r="I85" s="171">
        <f>'Ingredients Price List'!H85</f>
        <v>14.7</v>
      </c>
      <c r="J85" s="175"/>
      <c r="K85" s="173" t="str">
        <f>'Ingredients Price List'!G85</f>
        <v>kg</v>
      </c>
      <c r="L85" s="174">
        <f>J85*'Ingredients Price List'!I85</f>
        <v>0</v>
      </c>
      <c r="N85" s="110"/>
      <c r="S85" s="109"/>
      <c r="T85" s="109"/>
      <c r="U85" s="109"/>
      <c r="V85" s="109"/>
      <c r="W85" s="109"/>
      <c r="X85" s="109"/>
      <c r="Y85" s="109"/>
      <c r="Z85" s="109"/>
      <c r="AA85" s="109"/>
      <c r="AB85" s="109"/>
      <c r="AC85" s="109"/>
      <c r="AD85" s="109"/>
      <c r="AE85" s="109"/>
      <c r="AF85" s="109"/>
    </row>
    <row r="86" spans="2:32" ht="15.95" customHeight="1" x14ac:dyDescent="0.25">
      <c r="B86" s="162" t="str">
        <f>'Ingredients Price List'!B86</f>
        <v>Dairy, Eggs &amp; Cheeses</v>
      </c>
      <c r="C86" s="163" t="str">
        <f>'Ingredients Price List'!D86</f>
        <v>Cheese - Parmesan Cheese</v>
      </c>
      <c r="D86" s="164">
        <v>0</v>
      </c>
      <c r="E86" s="164" t="str">
        <v>Cheese - Gubbeen Cheese</v>
      </c>
      <c r="F86" s="164"/>
      <c r="G86" s="170">
        <f>'Ingredients Price List'!F86</f>
        <v>1</v>
      </c>
      <c r="H86" s="163" t="str">
        <f>'Ingredients Price List'!G86</f>
        <v>kg</v>
      </c>
      <c r="I86" s="171">
        <f>'Ingredients Price List'!H86</f>
        <v>18.95</v>
      </c>
      <c r="J86" s="175"/>
      <c r="K86" s="173" t="str">
        <f>'Ingredients Price List'!G86</f>
        <v>kg</v>
      </c>
      <c r="L86" s="174">
        <f>J86*'Ingredients Price List'!I86</f>
        <v>0</v>
      </c>
      <c r="N86" s="110"/>
      <c r="S86" s="109"/>
      <c r="T86" s="109"/>
      <c r="U86" s="109"/>
      <c r="V86" s="109"/>
      <c r="W86" s="109"/>
      <c r="X86" s="109"/>
      <c r="Y86" s="109"/>
      <c r="Z86" s="109"/>
      <c r="AA86" s="109"/>
      <c r="AB86" s="109"/>
      <c r="AC86" s="109"/>
      <c r="AD86" s="109"/>
      <c r="AE86" s="109"/>
      <c r="AF86" s="109"/>
    </row>
    <row r="87" spans="2:32" ht="15.95" customHeight="1" x14ac:dyDescent="0.25">
      <c r="B87" s="162" t="str">
        <f>'Ingredients Price List'!B87</f>
        <v>Dairy, Eggs &amp; Cheeses</v>
      </c>
      <c r="C87" s="163" t="str">
        <f>'Ingredients Price List'!D87</f>
        <v>Butter</v>
      </c>
      <c r="D87" s="164">
        <v>0</v>
      </c>
      <c r="E87" s="164" t="str">
        <v>Cheese - Parmesan Cheese</v>
      </c>
      <c r="F87" s="164"/>
      <c r="G87" s="170">
        <f>'Ingredients Price List'!F87</f>
        <v>10</v>
      </c>
      <c r="H87" s="163" t="str">
        <f>'Ingredients Price List'!G87</f>
        <v>kg</v>
      </c>
      <c r="I87" s="171">
        <f>'Ingredients Price List'!H87</f>
        <v>62.05</v>
      </c>
      <c r="J87" s="175"/>
      <c r="K87" s="173" t="str">
        <f>'Ingredients Price List'!G87</f>
        <v>kg</v>
      </c>
      <c r="L87" s="174">
        <f>J87*'Ingredients Price List'!I87</f>
        <v>0</v>
      </c>
      <c r="N87" s="110"/>
      <c r="S87" s="109"/>
      <c r="T87" s="109"/>
      <c r="U87" s="109"/>
      <c r="V87" s="109"/>
      <c r="W87" s="109"/>
      <c r="X87" s="109"/>
      <c r="Y87" s="109"/>
      <c r="Z87" s="109"/>
      <c r="AA87" s="109"/>
      <c r="AB87" s="109"/>
      <c r="AC87" s="109"/>
      <c r="AD87" s="109"/>
      <c r="AE87" s="109"/>
      <c r="AF87" s="109"/>
    </row>
    <row r="88" spans="2:32" ht="15.95" customHeight="1" x14ac:dyDescent="0.25">
      <c r="B88" s="162" t="str">
        <f>'Ingredients Price List'!B88</f>
        <v>Dairy, Eggs &amp; Cheeses</v>
      </c>
      <c r="C88" s="163" t="str">
        <f>'Ingredients Price List'!D88</f>
        <v>Butter Portions</v>
      </c>
      <c r="D88" s="164">
        <v>0</v>
      </c>
      <c r="E88" s="164" t="str">
        <v>Cheese - Ricotta</v>
      </c>
      <c r="F88" s="164"/>
      <c r="G88" s="170">
        <f>'Ingredients Price List'!F88</f>
        <v>1</v>
      </c>
      <c r="H88" s="163" t="str">
        <f>'Ingredients Price List'!G88</f>
        <v>each</v>
      </c>
      <c r="I88" s="171">
        <f>'Ingredients Price List'!H88</f>
        <v>0.04</v>
      </c>
      <c r="J88" s="175"/>
      <c r="K88" s="173" t="str">
        <f>'Ingredients Price List'!G88</f>
        <v>each</v>
      </c>
      <c r="L88" s="174">
        <f>J88*'Ingredients Price List'!I88</f>
        <v>0</v>
      </c>
      <c r="N88" s="110"/>
      <c r="S88" s="109"/>
      <c r="T88" s="109"/>
      <c r="U88" s="109"/>
      <c r="V88" s="109"/>
      <c r="W88" s="109"/>
      <c r="X88" s="109"/>
      <c r="Y88" s="109"/>
      <c r="Z88" s="109"/>
      <c r="AA88" s="109"/>
      <c r="AB88" s="109"/>
      <c r="AC88" s="109"/>
      <c r="AD88" s="109"/>
      <c r="AE88" s="109"/>
      <c r="AF88" s="109"/>
    </row>
    <row r="89" spans="2:32" ht="15.95" customHeight="1" x14ac:dyDescent="0.25">
      <c r="B89" s="162" t="str">
        <f>'Ingredients Price List'!B89</f>
        <v>Dairy, Eggs &amp; Cheeses</v>
      </c>
      <c r="C89" s="163" t="str">
        <f>'Ingredients Price List'!D89</f>
        <v>Buttermilk</v>
      </c>
      <c r="D89" s="164">
        <v>0</v>
      </c>
      <c r="E89" s="164" t="str">
        <v>Cheese - Tipperary Blue</v>
      </c>
      <c r="F89" s="164"/>
      <c r="G89" s="170">
        <f>'Ingredients Price List'!F89</f>
        <v>2</v>
      </c>
      <c r="H89" s="163" t="str">
        <f>'Ingredients Price List'!G89</f>
        <v>litre</v>
      </c>
      <c r="I89" s="171">
        <f>'Ingredients Price List'!H89</f>
        <v>1.54</v>
      </c>
      <c r="J89" s="175"/>
      <c r="K89" s="173" t="str">
        <f>'Ingredients Price List'!G89</f>
        <v>litre</v>
      </c>
      <c r="L89" s="174">
        <f>J89*'Ingredients Price List'!I89</f>
        <v>0</v>
      </c>
      <c r="N89" s="110"/>
      <c r="S89" s="109"/>
      <c r="T89" s="109"/>
      <c r="U89" s="109"/>
      <c r="V89" s="109"/>
      <c r="W89" s="109"/>
      <c r="X89" s="109"/>
      <c r="Y89" s="109"/>
      <c r="Z89" s="109"/>
      <c r="AA89" s="109"/>
      <c r="AB89" s="109"/>
      <c r="AC89" s="109"/>
      <c r="AD89" s="109"/>
      <c r="AE89" s="109"/>
      <c r="AF89" s="109"/>
    </row>
    <row r="90" spans="2:32" ht="15.95" customHeight="1" x14ac:dyDescent="0.25">
      <c r="B90" s="162" t="str">
        <f>'Ingredients Price List'!B90</f>
        <v>Dairy, Eggs &amp; Cheeses</v>
      </c>
      <c r="C90" s="163" t="str">
        <f>'Ingredients Price List'!D90</f>
        <v>Cream</v>
      </c>
      <c r="D90" s="164">
        <v>0</v>
      </c>
      <c r="E90" s="164" t="str">
        <v>Cream</v>
      </c>
      <c r="F90" s="164"/>
      <c r="G90" s="170">
        <f>'Ingredients Price List'!F90</f>
        <v>4</v>
      </c>
      <c r="H90" s="163" t="str">
        <f>'Ingredients Price List'!G90</f>
        <v>litre</v>
      </c>
      <c r="I90" s="171">
        <f>'Ingredients Price List'!H90</f>
        <v>11.95</v>
      </c>
      <c r="J90" s="175"/>
      <c r="K90" s="173" t="str">
        <f>'Ingredients Price List'!G90</f>
        <v>litre</v>
      </c>
      <c r="L90" s="174">
        <f>J90*'Ingredients Price List'!I90</f>
        <v>0</v>
      </c>
      <c r="N90" s="110"/>
      <c r="S90" s="109"/>
      <c r="T90" s="109"/>
      <c r="U90" s="109"/>
      <c r="V90" s="109"/>
      <c r="W90" s="109"/>
      <c r="X90" s="109"/>
      <c r="Y90" s="109"/>
      <c r="Z90" s="109"/>
      <c r="AA90" s="109"/>
      <c r="AB90" s="109"/>
      <c r="AC90" s="109"/>
      <c r="AD90" s="109"/>
      <c r="AE90" s="109"/>
      <c r="AF90" s="109"/>
    </row>
    <row r="91" spans="2:32" ht="15.95" customHeight="1" x14ac:dyDescent="0.25">
      <c r="B91" s="162" t="str">
        <f>'Ingredients Price List'!B91</f>
        <v>Dairy, Eggs &amp; Cheeses</v>
      </c>
      <c r="C91" s="163" t="str">
        <f>'Ingredients Price List'!D91</f>
        <v>Milk</v>
      </c>
      <c r="D91" s="164">
        <v>0</v>
      </c>
      <c r="E91" s="164" t="str">
        <v>Eggs - Large Free Range</v>
      </c>
      <c r="F91" s="164"/>
      <c r="G91" s="170">
        <f>'Ingredients Price List'!F91</f>
        <v>2</v>
      </c>
      <c r="H91" s="163" t="str">
        <f>'Ingredients Price List'!G91</f>
        <v>litre</v>
      </c>
      <c r="I91" s="171">
        <f>'Ingredients Price List'!H91</f>
        <v>1.39</v>
      </c>
      <c r="J91" s="175"/>
      <c r="K91" s="173" t="str">
        <f>'Ingredients Price List'!G91</f>
        <v>litre</v>
      </c>
      <c r="L91" s="174">
        <f>J91*'Ingredients Price List'!I91</f>
        <v>0</v>
      </c>
      <c r="N91" s="110"/>
      <c r="S91" s="109"/>
      <c r="T91" s="109"/>
      <c r="U91" s="109"/>
      <c r="V91" s="109"/>
      <c r="W91" s="109"/>
      <c r="X91" s="109"/>
      <c r="Y91" s="109"/>
      <c r="Z91" s="109"/>
      <c r="AA91" s="109"/>
      <c r="AB91" s="109"/>
      <c r="AC91" s="109"/>
      <c r="AD91" s="109"/>
      <c r="AE91" s="109"/>
      <c r="AF91" s="109"/>
    </row>
    <row r="92" spans="2:32" ht="15.95" customHeight="1" x14ac:dyDescent="0.25">
      <c r="B92" s="162" t="str">
        <f>'Ingredients Price List'!B92</f>
        <v>Dairy, Eggs &amp; Cheeses</v>
      </c>
      <c r="C92" s="163" t="str">
        <f>'Ingredients Price List'!D92</f>
        <v>Sour Cream</v>
      </c>
      <c r="D92" s="164">
        <v>0</v>
      </c>
      <c r="E92" s="164" t="str">
        <v>Eggs- Yolks</v>
      </c>
      <c r="F92" s="164"/>
      <c r="G92" s="170">
        <f>'Ingredients Price List'!F92</f>
        <v>1</v>
      </c>
      <c r="H92" s="163" t="str">
        <f>'Ingredients Price List'!G92</f>
        <v>litre</v>
      </c>
      <c r="I92" s="171">
        <f>'Ingredients Price List'!H92</f>
        <v>2.65</v>
      </c>
      <c r="J92" s="175"/>
      <c r="K92" s="173" t="str">
        <f>'Ingredients Price List'!G92</f>
        <v>litre</v>
      </c>
      <c r="L92" s="174">
        <f>J92*'Ingredients Price List'!I92</f>
        <v>0</v>
      </c>
      <c r="N92" s="110"/>
      <c r="S92" s="109"/>
      <c r="T92" s="109"/>
      <c r="U92" s="109"/>
      <c r="V92" s="109"/>
      <c r="W92" s="109"/>
      <c r="X92" s="109"/>
      <c r="Y92" s="109"/>
      <c r="Z92" s="109"/>
      <c r="AA92" s="109"/>
      <c r="AB92" s="109"/>
      <c r="AC92" s="109"/>
      <c r="AD92" s="109"/>
      <c r="AE92" s="109"/>
      <c r="AF92" s="109"/>
    </row>
    <row r="93" spans="2:32" ht="15.95" customHeight="1" x14ac:dyDescent="0.25">
      <c r="B93" s="162" t="str">
        <f>'Ingredients Price List'!B93</f>
        <v>Dairy, Eggs &amp; Cheeses</v>
      </c>
      <c r="C93" s="163" t="str">
        <f>'Ingredients Price List'!D93</f>
        <v>Eggs - Large Free Range</v>
      </c>
      <c r="D93" s="164">
        <v>0</v>
      </c>
      <c r="E93" s="164" t="str">
        <v xml:space="preserve">Kefir </v>
      </c>
      <c r="F93" s="164"/>
      <c r="G93" s="170">
        <f>'Ingredients Price List'!F93</f>
        <v>1</v>
      </c>
      <c r="H93" s="163" t="str">
        <f>'Ingredients Price List'!G93</f>
        <v>each</v>
      </c>
      <c r="I93" s="171">
        <f>'Ingredients Price List'!H93</f>
        <v>0.13</v>
      </c>
      <c r="J93" s="175"/>
      <c r="K93" s="173" t="str">
        <f>'Ingredients Price List'!G93</f>
        <v>each</v>
      </c>
      <c r="L93" s="174">
        <f>J93*'Ingredients Price List'!I93</f>
        <v>0</v>
      </c>
      <c r="N93" s="110"/>
      <c r="S93" s="109"/>
      <c r="T93" s="109"/>
      <c r="U93" s="109"/>
      <c r="V93" s="109"/>
      <c r="W93" s="109"/>
      <c r="X93" s="109"/>
      <c r="Y93" s="109"/>
      <c r="Z93" s="109"/>
      <c r="AA93" s="109"/>
      <c r="AB93" s="109"/>
      <c r="AC93" s="109"/>
      <c r="AD93" s="109"/>
      <c r="AE93" s="109"/>
      <c r="AF93" s="109"/>
    </row>
    <row r="94" spans="2:32" ht="15.95" customHeight="1" x14ac:dyDescent="0.25">
      <c r="B94" s="162" t="str">
        <f>'Ingredients Price List'!B94</f>
        <v>Dairy, Eggs &amp; Cheeses</v>
      </c>
      <c r="C94" s="163" t="str">
        <f>'Ingredients Price List'!D94</f>
        <v>Eggs- Yolks</v>
      </c>
      <c r="D94" s="164">
        <v>0</v>
      </c>
      <c r="E94" s="164" t="str">
        <v>Milk</v>
      </c>
      <c r="F94" s="164"/>
      <c r="G94" s="170">
        <f>'Ingredients Price List'!F94</f>
        <v>1</v>
      </c>
      <c r="H94" s="163" t="str">
        <f>'Ingredients Price List'!G94</f>
        <v>each</v>
      </c>
      <c r="I94" s="171">
        <f>'Ingredients Price List'!H94</f>
        <v>0.05</v>
      </c>
      <c r="J94" s="175"/>
      <c r="K94" s="173" t="str">
        <f>'Ingredients Price List'!G94</f>
        <v>each</v>
      </c>
      <c r="L94" s="174">
        <f>J94*'Ingredients Price List'!I94</f>
        <v>0</v>
      </c>
      <c r="N94" s="110"/>
      <c r="S94" s="109"/>
      <c r="T94" s="109"/>
      <c r="U94" s="109"/>
      <c r="V94" s="109"/>
      <c r="W94" s="109"/>
      <c r="X94" s="109"/>
      <c r="Y94" s="109"/>
      <c r="Z94" s="109"/>
      <c r="AA94" s="109"/>
      <c r="AB94" s="109"/>
      <c r="AC94" s="109"/>
      <c r="AD94" s="109"/>
      <c r="AE94" s="109"/>
      <c r="AF94" s="109"/>
    </row>
    <row r="95" spans="2:32" ht="15.95" customHeight="1" x14ac:dyDescent="0.25">
      <c r="B95" s="162" t="str">
        <f>'Ingredients Price List'!B95</f>
        <v>Dairy, Eggs &amp; Cheeses</v>
      </c>
      <c r="C95" s="163" t="str">
        <f>'Ingredients Price List'!D95</f>
        <v>Yoghurt - Greek Style</v>
      </c>
      <c r="D95" s="164">
        <v>0</v>
      </c>
      <c r="E95" s="164" t="str">
        <v>Sour Cream</v>
      </c>
      <c r="F95" s="164"/>
      <c r="G95" s="170">
        <f>'Ingredients Price List'!F95</f>
        <v>5</v>
      </c>
      <c r="H95" s="163" t="str">
        <f>'Ingredients Price List'!G95</f>
        <v>kg</v>
      </c>
      <c r="I95" s="171">
        <f>'Ingredients Price List'!H95</f>
        <v>17.77</v>
      </c>
      <c r="J95" s="175"/>
      <c r="K95" s="173" t="str">
        <f>'Ingredients Price List'!G95</f>
        <v>kg</v>
      </c>
      <c r="L95" s="174">
        <f>J95*'Ingredients Price List'!I95</f>
        <v>0</v>
      </c>
      <c r="N95" s="110"/>
      <c r="S95" s="109"/>
      <c r="T95" s="109"/>
      <c r="U95" s="109"/>
      <c r="V95" s="109"/>
      <c r="W95" s="109"/>
      <c r="X95" s="109"/>
      <c r="Y95" s="109"/>
      <c r="Z95" s="109"/>
      <c r="AA95" s="109"/>
      <c r="AB95" s="109"/>
      <c r="AC95" s="109"/>
      <c r="AD95" s="109"/>
      <c r="AE95" s="109"/>
      <c r="AF95" s="109"/>
    </row>
    <row r="96" spans="2:32" ht="15.95" customHeight="1" x14ac:dyDescent="0.25">
      <c r="B96" s="162" t="str">
        <f>'Ingredients Price List'!B96</f>
        <v>Dairy, Eggs &amp; Cheeses</v>
      </c>
      <c r="C96" s="163" t="str">
        <f>'Ingredients Price List'!D96</f>
        <v>Yoghurt - Natural</v>
      </c>
      <c r="D96" s="164">
        <v>0</v>
      </c>
      <c r="E96" s="164" t="str">
        <v>Tofu</v>
      </c>
      <c r="F96" s="164"/>
      <c r="G96" s="170">
        <f>'Ingredients Price List'!F96</f>
        <v>5</v>
      </c>
      <c r="H96" s="163" t="str">
        <f>'Ingredients Price List'!G96</f>
        <v>kg</v>
      </c>
      <c r="I96" s="171">
        <f>'Ingredients Price List'!H96</f>
        <v>17.12</v>
      </c>
      <c r="J96" s="175"/>
      <c r="K96" s="173" t="str">
        <f>'Ingredients Price List'!G96</f>
        <v>kg</v>
      </c>
      <c r="L96" s="174">
        <f>J96*'Ingredients Price List'!I96</f>
        <v>0</v>
      </c>
      <c r="N96" s="110"/>
      <c r="S96" s="109"/>
      <c r="T96" s="109"/>
      <c r="U96" s="109"/>
      <c r="V96" s="109"/>
      <c r="W96" s="109"/>
      <c r="X96" s="109"/>
      <c r="Y96" s="109"/>
      <c r="Z96" s="109"/>
      <c r="AA96" s="109"/>
      <c r="AB96" s="109"/>
      <c r="AC96" s="109"/>
      <c r="AD96" s="109"/>
      <c r="AE96" s="109"/>
      <c r="AF96" s="109"/>
    </row>
    <row r="97" spans="2:32" ht="15.95" customHeight="1" x14ac:dyDescent="0.25">
      <c r="B97" s="162" t="str">
        <f>'Ingredients Price List'!B97</f>
        <v>Dairy, Eggs &amp; Cheeses</v>
      </c>
      <c r="C97" s="163" t="str">
        <f>'Ingredients Price List'!D97</f>
        <v>Yoghurt - Velvet Cloud</v>
      </c>
      <c r="D97" s="164">
        <v>0</v>
      </c>
      <c r="E97" s="164" t="str">
        <v>Yoghurt - Blueberry pots 140g</v>
      </c>
      <c r="F97" s="164"/>
      <c r="G97" s="170">
        <f>'Ingredients Price List'!F97</f>
        <v>1</v>
      </c>
      <c r="H97" s="163" t="str">
        <f>'Ingredients Price List'!G97</f>
        <v>kg</v>
      </c>
      <c r="I97" s="171">
        <f>'Ingredients Price List'!H97</f>
        <v>10.9</v>
      </c>
      <c r="J97" s="175"/>
      <c r="K97" s="173" t="str">
        <f>'Ingredients Price List'!G97</f>
        <v>kg</v>
      </c>
      <c r="L97" s="174">
        <f>J97*'Ingredients Price List'!I97</f>
        <v>0</v>
      </c>
      <c r="N97" s="110"/>
      <c r="S97" s="109"/>
      <c r="T97" s="109"/>
      <c r="U97" s="109"/>
      <c r="V97" s="109"/>
      <c r="W97" s="109"/>
      <c r="X97" s="109"/>
      <c r="Y97" s="109"/>
      <c r="Z97" s="109"/>
      <c r="AA97" s="109"/>
      <c r="AB97" s="109"/>
      <c r="AC97" s="109"/>
      <c r="AD97" s="109"/>
      <c r="AE97" s="109"/>
      <c r="AF97" s="109"/>
    </row>
    <row r="98" spans="2:32" ht="15.95" customHeight="1" x14ac:dyDescent="0.25">
      <c r="B98" s="162" t="str">
        <f>'Ingredients Price List'!B98</f>
        <v>Dairy, Eggs &amp; Cheeses</v>
      </c>
      <c r="C98" s="163" t="str">
        <f>'Ingredients Price List'!D98</f>
        <v>Yoghurt - Blueberry pots 140g</v>
      </c>
      <c r="D98" s="164">
        <v>0</v>
      </c>
      <c r="E98" s="164" t="str">
        <v>Yoghurt - Greek Style</v>
      </c>
      <c r="F98" s="164"/>
      <c r="G98" s="170">
        <f>'Ingredients Price List'!F98</f>
        <v>1</v>
      </c>
      <c r="H98" s="163" t="str">
        <f>'Ingredients Price List'!G98</f>
        <v>each</v>
      </c>
      <c r="I98" s="171">
        <f>'Ingredients Price List'!H98</f>
        <v>1.18</v>
      </c>
      <c r="J98" s="175"/>
      <c r="K98" s="173" t="str">
        <f>'Ingredients Price List'!G98</f>
        <v>each</v>
      </c>
      <c r="L98" s="174">
        <f>J98*'Ingredients Price List'!I98</f>
        <v>0</v>
      </c>
      <c r="N98" s="110"/>
      <c r="S98" s="109"/>
      <c r="T98" s="109"/>
      <c r="U98" s="109"/>
      <c r="V98" s="109"/>
      <c r="W98" s="109"/>
      <c r="X98" s="109"/>
      <c r="Y98" s="109"/>
      <c r="Z98" s="109"/>
      <c r="AA98" s="109"/>
      <c r="AB98" s="109"/>
      <c r="AC98" s="109"/>
      <c r="AD98" s="109"/>
      <c r="AE98" s="109"/>
      <c r="AF98" s="109"/>
    </row>
    <row r="99" spans="2:32" ht="15.95" customHeight="1" x14ac:dyDescent="0.25">
      <c r="B99" s="162" t="str">
        <f>'Ingredients Price List'!B99</f>
        <v>Dairy, Eggs &amp; Cheeses</v>
      </c>
      <c r="C99" s="163" t="str">
        <f>'Ingredients Price List'!D99</f>
        <v>Yoghurt - Raspberry pots 140g</v>
      </c>
      <c r="D99" s="164">
        <v>0</v>
      </c>
      <c r="E99" s="164" t="str">
        <v>Yoghurt - Natural</v>
      </c>
      <c r="F99" s="164"/>
      <c r="G99" s="170">
        <f>'Ingredients Price List'!F99</f>
        <v>1</v>
      </c>
      <c r="H99" s="163" t="str">
        <f>'Ingredients Price List'!G99</f>
        <v>each</v>
      </c>
      <c r="I99" s="171">
        <f>'Ingredients Price List'!H99</f>
        <v>1.18</v>
      </c>
      <c r="J99" s="175"/>
      <c r="K99" s="173" t="str">
        <f>'Ingredients Price List'!G99</f>
        <v>each</v>
      </c>
      <c r="L99" s="174">
        <f>J99*'Ingredients Price List'!I99</f>
        <v>0</v>
      </c>
      <c r="N99" s="110"/>
      <c r="S99" s="109"/>
      <c r="T99" s="109"/>
      <c r="U99" s="109"/>
      <c r="V99" s="109"/>
      <c r="W99" s="109"/>
      <c r="X99" s="109"/>
      <c r="Y99" s="109"/>
      <c r="Z99" s="109"/>
      <c r="AA99" s="109"/>
      <c r="AB99" s="109"/>
      <c r="AC99" s="109"/>
      <c r="AD99" s="109"/>
      <c r="AE99" s="109"/>
      <c r="AF99" s="109"/>
    </row>
    <row r="100" spans="2:32" ht="15.95" customHeight="1" x14ac:dyDescent="0.25">
      <c r="B100" s="162" t="str">
        <f>'Ingredients Price List'!B100</f>
        <v>Dairy, Eggs &amp; Cheeses</v>
      </c>
      <c r="C100" s="163" t="str">
        <f>'Ingredients Price List'!D100</f>
        <v>Yoghurt - Strawberry pots</v>
      </c>
      <c r="D100" s="164">
        <v>0</v>
      </c>
      <c r="E100" s="164" t="str">
        <v>Yoghurt - Raspberry pots 140g</v>
      </c>
      <c r="F100" s="164"/>
      <c r="G100" s="170">
        <f>'Ingredients Price List'!F100</f>
        <v>1</v>
      </c>
      <c r="H100" s="163" t="str">
        <f>'Ingredients Price List'!G100</f>
        <v>each</v>
      </c>
      <c r="I100" s="171">
        <f>'Ingredients Price List'!H100</f>
        <v>1.18</v>
      </c>
      <c r="J100" s="175"/>
      <c r="K100" s="173" t="str">
        <f>'Ingredients Price List'!G100</f>
        <v>each</v>
      </c>
      <c r="L100" s="174">
        <f>J100*'Ingredients Price List'!I100</f>
        <v>0</v>
      </c>
      <c r="N100" s="110"/>
      <c r="S100" s="109"/>
      <c r="T100" s="109"/>
      <c r="U100" s="109"/>
      <c r="V100" s="109"/>
      <c r="W100" s="109"/>
      <c r="X100" s="109"/>
      <c r="Y100" s="109"/>
      <c r="Z100" s="109"/>
      <c r="AA100" s="109"/>
      <c r="AB100" s="109"/>
      <c r="AC100" s="109"/>
      <c r="AD100" s="109"/>
      <c r="AE100" s="109"/>
      <c r="AF100" s="109"/>
    </row>
    <row r="101" spans="2:32" ht="15.95" customHeight="1" x14ac:dyDescent="0.25">
      <c r="B101" s="162" t="str">
        <f>'Ingredients Price List'!B101</f>
        <v>Dairy, Eggs &amp; Cheeses</v>
      </c>
      <c r="C101" s="163" t="str">
        <f>'Ingredients Price List'!D101</f>
        <v xml:space="preserve">Kefir </v>
      </c>
      <c r="D101" s="164">
        <v>0</v>
      </c>
      <c r="E101" s="164" t="str">
        <v>Yoghurt - Strawberry pots</v>
      </c>
      <c r="F101" s="164"/>
      <c r="G101" s="170">
        <f>'Ingredients Price List'!F101</f>
        <v>1</v>
      </c>
      <c r="H101" s="163" t="str">
        <f>'Ingredients Price List'!G101</f>
        <v>litre</v>
      </c>
      <c r="I101" s="171">
        <f>'Ingredients Price List'!H101</f>
        <v>1.36</v>
      </c>
      <c r="J101" s="175"/>
      <c r="K101" s="173" t="str">
        <f>'Ingredients Price List'!G101</f>
        <v>litre</v>
      </c>
      <c r="L101" s="174">
        <f>J101*'Ingredients Price List'!I101</f>
        <v>0</v>
      </c>
      <c r="N101" s="110"/>
      <c r="S101" s="109"/>
      <c r="T101" s="109"/>
      <c r="U101" s="109"/>
      <c r="V101" s="109"/>
      <c r="W101" s="109"/>
      <c r="X101" s="109"/>
      <c r="Y101" s="109"/>
      <c r="Z101" s="109"/>
      <c r="AA101" s="109"/>
      <c r="AB101" s="109"/>
      <c r="AC101" s="109"/>
      <c r="AD101" s="109"/>
      <c r="AE101" s="109"/>
      <c r="AF101" s="109"/>
    </row>
    <row r="102" spans="2:32" ht="15.95" customHeight="1" x14ac:dyDescent="0.25">
      <c r="B102" s="162" t="str">
        <f>'Ingredients Price List'!B102</f>
        <v>Dairy, Eggs &amp; Cheeses</v>
      </c>
      <c r="C102" s="163" t="str">
        <f>'Ingredients Price List'!D102</f>
        <v>Tofu</v>
      </c>
      <c r="D102" s="164">
        <v>0</v>
      </c>
      <c r="E102" s="164" t="str">
        <v>Yoghurt - Velvet Cloud</v>
      </c>
      <c r="F102" s="164"/>
      <c r="G102" s="170">
        <f>'Ingredients Price List'!F102</f>
        <v>0.35</v>
      </c>
      <c r="H102" s="163" t="str">
        <f>'Ingredients Price List'!G102</f>
        <v>kg</v>
      </c>
      <c r="I102" s="171">
        <f>'Ingredients Price List'!H102</f>
        <v>1.55</v>
      </c>
      <c r="J102" s="175"/>
      <c r="K102" s="173" t="str">
        <f>'Ingredients Price List'!G102</f>
        <v>kg</v>
      </c>
      <c r="L102" s="174">
        <f>J102*'Ingredients Price List'!I102</f>
        <v>0</v>
      </c>
      <c r="N102" s="125"/>
      <c r="S102" s="109"/>
      <c r="T102" s="109"/>
      <c r="U102" s="109"/>
      <c r="V102" s="109"/>
      <c r="W102" s="109"/>
      <c r="X102" s="109"/>
      <c r="Y102" s="109"/>
      <c r="Z102" s="109"/>
      <c r="AA102" s="109"/>
      <c r="AB102" s="109"/>
      <c r="AC102" s="109"/>
      <c r="AD102" s="109"/>
      <c r="AE102" s="109"/>
      <c r="AF102" s="109"/>
    </row>
    <row r="103" spans="2:32" ht="15.95" customHeight="1" x14ac:dyDescent="0.25">
      <c r="B103" s="162" t="str">
        <f>'Ingredients Price List'!B103</f>
        <v>Dairy, Eggs &amp; Cheeses</v>
      </c>
      <c r="C103" s="163">
        <f>'Ingredients Price List'!D103</f>
        <v>0</v>
      </c>
      <c r="D103" s="164">
        <v>0</v>
      </c>
      <c r="E103" s="164"/>
      <c r="F103" s="164"/>
      <c r="G103" s="170">
        <f>'Ingredients Price List'!F103</f>
        <v>0</v>
      </c>
      <c r="H103" s="163">
        <f>'Ingredients Price List'!G103</f>
        <v>0</v>
      </c>
      <c r="I103" s="171">
        <f>'Ingredients Price List'!H103</f>
        <v>0</v>
      </c>
      <c r="J103" s="175"/>
      <c r="K103" s="173">
        <f>'Ingredients Price List'!G103</f>
        <v>0</v>
      </c>
      <c r="L103" s="174">
        <f>J103*'Ingredients Price List'!I103</f>
        <v>0</v>
      </c>
      <c r="N103" s="110"/>
      <c r="S103" s="109"/>
      <c r="T103" s="109"/>
      <c r="U103" s="109"/>
      <c r="V103" s="109"/>
      <c r="W103" s="109"/>
      <c r="X103" s="109"/>
      <c r="Y103" s="109"/>
      <c r="Z103" s="109"/>
      <c r="AA103" s="109"/>
      <c r="AB103" s="109"/>
      <c r="AC103" s="109"/>
      <c r="AD103" s="109"/>
      <c r="AE103" s="109"/>
      <c r="AF103" s="109"/>
    </row>
    <row r="104" spans="2:32" ht="15.95" hidden="1" customHeight="1" x14ac:dyDescent="0.25">
      <c r="B104" s="162" t="str">
        <f>'Ingredients Price List'!B104</f>
        <v>Dairy, Eggs &amp; Cheeses</v>
      </c>
      <c r="C104" s="163">
        <f>'Ingredients Price List'!D104</f>
        <v>0</v>
      </c>
      <c r="D104" s="164">
        <v>0</v>
      </c>
      <c r="E104" s="164"/>
      <c r="F104" s="164"/>
      <c r="G104" s="170">
        <f>'Ingredients Price List'!F104</f>
        <v>0</v>
      </c>
      <c r="H104" s="163">
        <f>'Ingredients Price List'!G104</f>
        <v>0</v>
      </c>
      <c r="I104" s="171">
        <f>'Ingredients Price List'!H104</f>
        <v>0</v>
      </c>
      <c r="J104" s="175"/>
      <c r="K104" s="173">
        <f>'Ingredients Price List'!G104</f>
        <v>0</v>
      </c>
      <c r="L104" s="174">
        <f>J104*'Ingredients Price List'!I104</f>
        <v>0</v>
      </c>
      <c r="N104" s="110"/>
      <c r="S104" s="109"/>
      <c r="T104" s="109"/>
      <c r="U104" s="109"/>
      <c r="V104" s="109"/>
      <c r="W104" s="109"/>
      <c r="X104" s="109"/>
      <c r="Y104" s="109"/>
      <c r="Z104" s="109"/>
      <c r="AA104" s="109"/>
      <c r="AB104" s="109"/>
      <c r="AC104" s="109"/>
      <c r="AD104" s="109"/>
      <c r="AE104" s="109"/>
      <c r="AF104" s="109"/>
    </row>
    <row r="105" spans="2:32" ht="15.95" hidden="1" customHeight="1" x14ac:dyDescent="0.25">
      <c r="B105" s="162" t="str">
        <f>'Ingredients Price List'!B105</f>
        <v>Dairy, Eggs &amp; Cheeses</v>
      </c>
      <c r="C105" s="163">
        <f>'Ingredients Price List'!D105</f>
        <v>0</v>
      </c>
      <c r="D105" s="164">
        <v>0</v>
      </c>
      <c r="E105" s="164"/>
      <c r="F105" s="164"/>
      <c r="G105" s="170">
        <f>'Ingredients Price List'!F105</f>
        <v>0</v>
      </c>
      <c r="H105" s="163">
        <f>'Ingredients Price List'!G105</f>
        <v>0</v>
      </c>
      <c r="I105" s="171">
        <f>'Ingredients Price List'!H105</f>
        <v>0</v>
      </c>
      <c r="J105" s="175"/>
      <c r="K105" s="173">
        <f>'Ingredients Price List'!G105</f>
        <v>0</v>
      </c>
      <c r="L105" s="174">
        <f>J105*'Ingredients Price List'!I105</f>
        <v>0</v>
      </c>
      <c r="N105" s="125"/>
      <c r="S105" s="109"/>
      <c r="T105" s="109"/>
      <c r="U105" s="109"/>
      <c r="V105" s="109"/>
      <c r="W105" s="109"/>
      <c r="X105" s="109"/>
      <c r="Y105" s="109"/>
      <c r="Z105" s="109"/>
      <c r="AA105" s="109"/>
      <c r="AB105" s="109"/>
      <c r="AC105" s="109"/>
      <c r="AD105" s="109"/>
      <c r="AE105" s="109"/>
      <c r="AF105" s="109"/>
    </row>
    <row r="106" spans="2:32" ht="15.95" hidden="1" customHeight="1" x14ac:dyDescent="0.25">
      <c r="B106" s="162" t="str">
        <f>'Ingredients Price List'!B106</f>
        <v>Dairy, Eggs &amp; Cheeses</v>
      </c>
      <c r="C106" s="163">
        <f>'Ingredients Price List'!D106</f>
        <v>0</v>
      </c>
      <c r="D106" s="164">
        <v>0</v>
      </c>
      <c r="E106" s="164"/>
      <c r="F106" s="164"/>
      <c r="G106" s="170">
        <f>'Ingredients Price List'!F106</f>
        <v>0</v>
      </c>
      <c r="H106" s="163">
        <f>'Ingredients Price List'!G106</f>
        <v>0</v>
      </c>
      <c r="I106" s="171">
        <f>'Ingredients Price List'!H106</f>
        <v>0</v>
      </c>
      <c r="J106" s="175"/>
      <c r="K106" s="173">
        <f>'Ingredients Price List'!G106</f>
        <v>0</v>
      </c>
      <c r="L106" s="174">
        <f>J106*'Ingredients Price List'!I106</f>
        <v>0</v>
      </c>
      <c r="N106" s="110"/>
      <c r="S106" s="109"/>
      <c r="T106" s="109"/>
      <c r="U106" s="109"/>
      <c r="V106" s="109"/>
      <c r="W106" s="109"/>
      <c r="X106" s="109"/>
      <c r="Y106" s="109"/>
      <c r="Z106" s="109"/>
      <c r="AA106" s="109"/>
      <c r="AB106" s="109"/>
      <c r="AC106" s="109"/>
      <c r="AD106" s="109"/>
      <c r="AE106" s="109"/>
      <c r="AF106" s="109"/>
    </row>
    <row r="107" spans="2:32" ht="15.95" hidden="1" customHeight="1" x14ac:dyDescent="0.25">
      <c r="B107" s="162" t="str">
        <f>'Ingredients Price List'!B107</f>
        <v>Dairy, Eggs &amp; Cheeses</v>
      </c>
      <c r="C107" s="163">
        <f>'Ingredients Price List'!D107</f>
        <v>0</v>
      </c>
      <c r="D107" s="164">
        <v>0</v>
      </c>
      <c r="E107" s="164"/>
      <c r="F107" s="164"/>
      <c r="G107" s="170">
        <f>'Ingredients Price List'!F107</f>
        <v>0</v>
      </c>
      <c r="H107" s="163">
        <f>'Ingredients Price List'!G107</f>
        <v>0</v>
      </c>
      <c r="I107" s="171">
        <f>'Ingredients Price List'!H107</f>
        <v>0</v>
      </c>
      <c r="J107" s="175"/>
      <c r="K107" s="173">
        <f>'Ingredients Price List'!G107</f>
        <v>0</v>
      </c>
      <c r="L107" s="174">
        <f>J107*'Ingredients Price List'!I107</f>
        <v>0</v>
      </c>
      <c r="N107" s="110"/>
      <c r="S107" s="109"/>
      <c r="T107" s="109"/>
      <c r="U107" s="109"/>
      <c r="V107" s="109"/>
      <c r="W107" s="109"/>
      <c r="X107" s="109"/>
      <c r="Y107" s="109"/>
      <c r="Z107" s="109"/>
      <c r="AA107" s="109"/>
      <c r="AB107" s="109"/>
      <c r="AC107" s="109"/>
      <c r="AD107" s="109"/>
      <c r="AE107" s="109"/>
      <c r="AF107" s="109"/>
    </row>
    <row r="108" spans="2:32" ht="15.95" hidden="1" customHeight="1" x14ac:dyDescent="0.25">
      <c r="B108" s="162" t="str">
        <f>'Ingredients Price List'!B108</f>
        <v>Dairy, Eggs &amp; Cheeses</v>
      </c>
      <c r="C108" s="163">
        <f>'Ingredients Price List'!D108</f>
        <v>0</v>
      </c>
      <c r="D108" s="164" t="str">
        <v>Butter</v>
      </c>
      <c r="E108" s="164"/>
      <c r="F108" s="164"/>
      <c r="G108" s="170">
        <f>'Ingredients Price List'!F108</f>
        <v>0</v>
      </c>
      <c r="H108" s="163">
        <f>'Ingredients Price List'!G108</f>
        <v>0</v>
      </c>
      <c r="I108" s="171">
        <f>'Ingredients Price List'!H108</f>
        <v>0</v>
      </c>
      <c r="J108" s="175"/>
      <c r="K108" s="173">
        <f>'Ingredients Price List'!G108</f>
        <v>0</v>
      </c>
      <c r="L108" s="174">
        <f>J108*'Ingredients Price List'!I108</f>
        <v>0</v>
      </c>
      <c r="N108" s="110"/>
      <c r="S108" s="109"/>
      <c r="T108" s="109"/>
      <c r="U108" s="109"/>
      <c r="V108" s="109"/>
      <c r="W108" s="109"/>
      <c r="X108" s="109"/>
      <c r="Y108" s="109"/>
      <c r="Z108" s="109"/>
      <c r="AA108" s="109"/>
      <c r="AB108" s="109"/>
      <c r="AC108" s="109"/>
      <c r="AD108" s="109"/>
      <c r="AE108" s="109"/>
      <c r="AF108" s="109"/>
    </row>
    <row r="109" spans="2:32" ht="15.95" hidden="1" customHeight="1" x14ac:dyDescent="0.25">
      <c r="B109" s="162" t="str">
        <f>'Ingredients Price List'!B109</f>
        <v>Dairy, Eggs &amp; Cheeses</v>
      </c>
      <c r="C109" s="163">
        <f>'Ingredients Price List'!D109</f>
        <v>0</v>
      </c>
      <c r="D109" s="164" t="str">
        <v>Butter Portions</v>
      </c>
      <c r="E109" s="164"/>
      <c r="F109" s="164"/>
      <c r="G109" s="170">
        <f>'Ingredients Price List'!F109</f>
        <v>0</v>
      </c>
      <c r="H109" s="163">
        <f>'Ingredients Price List'!G109</f>
        <v>0</v>
      </c>
      <c r="I109" s="171">
        <f>'Ingredients Price List'!H109</f>
        <v>0</v>
      </c>
      <c r="J109" s="175"/>
      <c r="K109" s="173">
        <f>'Ingredients Price List'!G109</f>
        <v>0</v>
      </c>
      <c r="L109" s="174">
        <f>J109*'Ingredients Price List'!I109</f>
        <v>0</v>
      </c>
      <c r="N109" s="110"/>
      <c r="S109" s="109"/>
      <c r="T109" s="109"/>
      <c r="U109" s="109"/>
      <c r="V109" s="109"/>
      <c r="W109" s="109"/>
      <c r="X109" s="109"/>
      <c r="Y109" s="109"/>
      <c r="Z109" s="109"/>
      <c r="AA109" s="109"/>
      <c r="AB109" s="109"/>
      <c r="AC109" s="109"/>
      <c r="AD109" s="109"/>
      <c r="AE109" s="109"/>
      <c r="AF109" s="109"/>
    </row>
    <row r="110" spans="2:32" ht="15.95" hidden="1" customHeight="1" x14ac:dyDescent="0.25">
      <c r="B110" s="162" t="str">
        <f>'Ingredients Price List'!B110</f>
        <v>Dairy, Eggs &amp; Cheeses</v>
      </c>
      <c r="C110" s="163">
        <f>'Ingredients Price List'!D110</f>
        <v>0</v>
      </c>
      <c r="D110" s="164" t="str">
        <v>Buttermilk</v>
      </c>
      <c r="E110" s="164"/>
      <c r="F110" s="164"/>
      <c r="G110" s="170">
        <f>'Ingredients Price List'!F110</f>
        <v>0</v>
      </c>
      <c r="H110" s="163">
        <f>'Ingredients Price List'!G110</f>
        <v>0</v>
      </c>
      <c r="I110" s="171">
        <f>'Ingredients Price List'!H110</f>
        <v>0</v>
      </c>
      <c r="J110" s="175"/>
      <c r="K110" s="173">
        <f>'Ingredients Price List'!G110</f>
        <v>0</v>
      </c>
      <c r="L110" s="174">
        <f>J110*'Ingredients Price List'!I110</f>
        <v>0</v>
      </c>
      <c r="N110" s="110"/>
      <c r="S110" s="109"/>
      <c r="T110" s="109"/>
      <c r="U110" s="109"/>
      <c r="V110" s="109"/>
      <c r="W110" s="109"/>
      <c r="X110" s="109"/>
      <c r="Y110" s="109"/>
      <c r="Z110" s="109"/>
      <c r="AA110" s="109"/>
      <c r="AB110" s="109"/>
      <c r="AC110" s="109"/>
      <c r="AD110" s="109"/>
      <c r="AE110" s="109"/>
      <c r="AF110" s="109"/>
    </row>
    <row r="111" spans="2:32" ht="15.95" hidden="1" customHeight="1" x14ac:dyDescent="0.25">
      <c r="B111" s="162" t="str">
        <f>'Ingredients Price List'!B111</f>
        <v>Dairy, Eggs &amp; Cheeses</v>
      </c>
      <c r="C111" s="163">
        <f>'Ingredients Price List'!D111</f>
        <v>0</v>
      </c>
      <c r="D111" s="164" t="str">
        <v>Cheese -  Cashel Blue Cheese</v>
      </c>
      <c r="E111" s="164"/>
      <c r="F111" s="164"/>
      <c r="G111" s="170">
        <f>'Ingredients Price List'!F111</f>
        <v>0</v>
      </c>
      <c r="H111" s="163">
        <f>'Ingredients Price List'!G111</f>
        <v>0</v>
      </c>
      <c r="I111" s="171">
        <f>'Ingredients Price List'!H111</f>
        <v>0</v>
      </c>
      <c r="J111" s="175"/>
      <c r="K111" s="173">
        <f>'Ingredients Price List'!G111</f>
        <v>0</v>
      </c>
      <c r="L111" s="174">
        <f>J111*'Ingredients Price List'!I111</f>
        <v>0</v>
      </c>
      <c r="N111" s="126"/>
      <c r="S111" s="109"/>
      <c r="T111" s="109"/>
      <c r="U111" s="109"/>
      <c r="V111" s="109"/>
      <c r="W111" s="109"/>
      <c r="X111" s="109"/>
      <c r="Y111" s="109"/>
      <c r="Z111" s="109"/>
      <c r="AA111" s="109"/>
      <c r="AB111" s="109"/>
      <c r="AC111" s="109"/>
      <c r="AD111" s="109"/>
      <c r="AE111" s="109"/>
      <c r="AF111" s="109"/>
    </row>
    <row r="112" spans="2:32" ht="15.95" hidden="1" customHeight="1" x14ac:dyDescent="0.25">
      <c r="B112" s="162" t="str">
        <f>'Ingredients Price List'!B112</f>
        <v>Dairy, Eggs &amp; Cheeses</v>
      </c>
      <c r="C112" s="163">
        <f>'Ingredients Price List'!D112</f>
        <v>0</v>
      </c>
      <c r="D112" s="164" t="str">
        <v>Cheese - Cheddar Cheese</v>
      </c>
      <c r="E112" s="164"/>
      <c r="F112" s="164"/>
      <c r="G112" s="170">
        <f>'Ingredients Price List'!F112</f>
        <v>0</v>
      </c>
      <c r="H112" s="163">
        <f>'Ingredients Price List'!G112</f>
        <v>0</v>
      </c>
      <c r="I112" s="171">
        <f>'Ingredients Price List'!H112</f>
        <v>0</v>
      </c>
      <c r="J112" s="175"/>
      <c r="K112" s="173">
        <f>'Ingredients Price List'!G112</f>
        <v>0</v>
      </c>
      <c r="L112" s="174">
        <f>J112*'Ingredients Price List'!I112</f>
        <v>0</v>
      </c>
      <c r="N112" s="126"/>
      <c r="S112" s="109"/>
      <c r="T112" s="109"/>
      <c r="U112" s="109"/>
      <c r="V112" s="109"/>
      <c r="W112" s="109"/>
      <c r="X112" s="109"/>
      <c r="Y112" s="109"/>
      <c r="Z112" s="109"/>
      <c r="AA112" s="109"/>
      <c r="AB112" s="109"/>
      <c r="AC112" s="109"/>
      <c r="AD112" s="109"/>
      <c r="AE112" s="109"/>
      <c r="AF112" s="109"/>
    </row>
    <row r="113" spans="2:32" ht="15.95" hidden="1" customHeight="1" x14ac:dyDescent="0.25">
      <c r="B113" s="162" t="str">
        <f>'Ingredients Price List'!B113</f>
        <v>Dairy, Eggs &amp; Cheeses</v>
      </c>
      <c r="C113" s="163">
        <f>'Ingredients Price List'!D113</f>
        <v>0</v>
      </c>
      <c r="D113" s="164" t="str">
        <v>Cheese - Cooleeny</v>
      </c>
      <c r="E113" s="164"/>
      <c r="F113" s="164"/>
      <c r="G113" s="170">
        <f>'Ingredients Price List'!F113</f>
        <v>0</v>
      </c>
      <c r="H113" s="163">
        <f>'Ingredients Price List'!G113</f>
        <v>0</v>
      </c>
      <c r="I113" s="171">
        <f>'Ingredients Price List'!H113</f>
        <v>0</v>
      </c>
      <c r="J113" s="175"/>
      <c r="K113" s="173">
        <f>'Ingredients Price List'!G113</f>
        <v>0</v>
      </c>
      <c r="L113" s="174">
        <f>J113*'Ingredients Price List'!I113</f>
        <v>0</v>
      </c>
      <c r="N113" s="110"/>
      <c r="S113" s="109"/>
      <c r="T113" s="109"/>
      <c r="U113" s="109"/>
      <c r="V113" s="109"/>
      <c r="W113" s="109"/>
      <c r="X113" s="109"/>
      <c r="Y113" s="109"/>
      <c r="Z113" s="109"/>
      <c r="AA113" s="109"/>
      <c r="AB113" s="109"/>
      <c r="AC113" s="109"/>
      <c r="AD113" s="109"/>
      <c r="AE113" s="109"/>
      <c r="AF113" s="109"/>
    </row>
    <row r="114" spans="2:32" ht="15.95" hidden="1" customHeight="1" x14ac:dyDescent="0.25">
      <c r="B114" s="162" t="str">
        <f>'Ingredients Price List'!B114</f>
        <v>Dairy, Eggs &amp; Cheeses</v>
      </c>
      <c r="C114" s="163">
        <f>'Ingredients Price List'!D114</f>
        <v>0</v>
      </c>
      <c r="D114" s="164" t="str">
        <v>Cheese - Durrus</v>
      </c>
      <c r="E114" s="164"/>
      <c r="F114" s="164"/>
      <c r="G114" s="170">
        <f>'Ingredients Price List'!F114</f>
        <v>0</v>
      </c>
      <c r="H114" s="163">
        <f>'Ingredients Price List'!G114</f>
        <v>0</v>
      </c>
      <c r="I114" s="171">
        <f>'Ingredients Price List'!H114</f>
        <v>0</v>
      </c>
      <c r="J114" s="175"/>
      <c r="K114" s="173">
        <f>'Ingredients Price List'!G114</f>
        <v>0</v>
      </c>
      <c r="L114" s="174">
        <f>J114*'Ingredients Price List'!I114</f>
        <v>0</v>
      </c>
      <c r="N114" s="110"/>
      <c r="O114" s="127"/>
      <c r="S114" s="109"/>
      <c r="T114" s="109"/>
      <c r="U114" s="109"/>
      <c r="V114" s="109"/>
      <c r="W114" s="109"/>
      <c r="X114" s="109"/>
      <c r="Y114" s="109"/>
      <c r="Z114" s="109"/>
      <c r="AA114" s="109"/>
      <c r="AB114" s="109"/>
      <c r="AC114" s="109"/>
      <c r="AD114" s="109"/>
      <c r="AE114" s="109"/>
      <c r="AF114" s="109"/>
    </row>
    <row r="115" spans="2:32" ht="15.95" hidden="1" customHeight="1" x14ac:dyDescent="0.25">
      <c r="B115" s="162" t="str">
        <f>'Ingredients Price List'!B115</f>
        <v>Dairy, Eggs &amp; Cheeses</v>
      </c>
      <c r="C115" s="163">
        <f>'Ingredients Price List'!D115</f>
        <v>0</v>
      </c>
      <c r="D115" s="164" t="str">
        <v>Cheese - Emmental Cheese</v>
      </c>
      <c r="E115" s="164"/>
      <c r="F115" s="164"/>
      <c r="G115" s="170">
        <f>'Ingredients Price List'!F115</f>
        <v>0</v>
      </c>
      <c r="H115" s="163">
        <f>'Ingredients Price List'!G115</f>
        <v>0</v>
      </c>
      <c r="I115" s="171">
        <f>'Ingredients Price List'!H115</f>
        <v>0</v>
      </c>
      <c r="J115" s="175"/>
      <c r="K115" s="173">
        <f>'Ingredients Price List'!G115</f>
        <v>0</v>
      </c>
      <c r="L115" s="174">
        <f>J115*'Ingredients Price List'!I115</f>
        <v>0</v>
      </c>
      <c r="N115" s="110"/>
      <c r="O115" s="127"/>
      <c r="P115" s="127"/>
      <c r="Q115" s="127"/>
      <c r="R115" s="127"/>
      <c r="S115" s="109"/>
      <c r="T115" s="109"/>
      <c r="U115" s="109"/>
      <c r="V115" s="109"/>
      <c r="W115" s="109"/>
      <c r="X115" s="109"/>
      <c r="Y115" s="109"/>
      <c r="Z115" s="109"/>
      <c r="AA115" s="109"/>
      <c r="AB115" s="109"/>
      <c r="AC115" s="109"/>
      <c r="AD115" s="109"/>
      <c r="AE115" s="109"/>
      <c r="AF115" s="109"/>
    </row>
    <row r="116" spans="2:32" ht="15.95" hidden="1" customHeight="1" x14ac:dyDescent="0.25">
      <c r="B116" s="162" t="str">
        <f>'Ingredients Price List'!B116</f>
        <v>Dairy, Eggs &amp; Cheeses</v>
      </c>
      <c r="C116" s="163">
        <f>'Ingredients Price List'!D116</f>
        <v>0</v>
      </c>
      <c r="D116" s="164" t="str">
        <v>Cheese - Gubbeen Cheese</v>
      </c>
      <c r="E116" s="164"/>
      <c r="F116" s="164"/>
      <c r="G116" s="170">
        <f>'Ingredients Price List'!F116</f>
        <v>0</v>
      </c>
      <c r="H116" s="163">
        <f>'Ingredients Price List'!G116</f>
        <v>0</v>
      </c>
      <c r="I116" s="171">
        <f>'Ingredients Price List'!H116</f>
        <v>0</v>
      </c>
      <c r="J116" s="175"/>
      <c r="K116" s="173">
        <f>'Ingredients Price List'!G116</f>
        <v>0</v>
      </c>
      <c r="L116" s="174">
        <f>J116*'Ingredients Price List'!I116</f>
        <v>0</v>
      </c>
      <c r="N116" s="128"/>
      <c r="P116" s="127"/>
      <c r="Q116" s="127"/>
      <c r="R116" s="127"/>
      <c r="S116" s="109"/>
      <c r="T116" s="109"/>
      <c r="U116" s="109"/>
      <c r="V116" s="109"/>
      <c r="W116" s="109"/>
      <c r="X116" s="109"/>
      <c r="Y116" s="109"/>
      <c r="Z116" s="109"/>
      <c r="AA116" s="109"/>
      <c r="AB116" s="109"/>
      <c r="AC116" s="109"/>
      <c r="AD116" s="109"/>
      <c r="AE116" s="109"/>
      <c r="AF116" s="109"/>
    </row>
    <row r="117" spans="2:32" ht="15.95" hidden="1" customHeight="1" x14ac:dyDescent="0.25">
      <c r="B117" s="162" t="str">
        <f>'Ingredients Price List'!B117</f>
        <v>Dairy, Eggs &amp; Cheeses</v>
      </c>
      <c r="C117" s="163">
        <f>'Ingredients Price List'!D117</f>
        <v>0</v>
      </c>
      <c r="D117" s="164" t="str">
        <v>Cheese - Parmesan Cheese</v>
      </c>
      <c r="E117" s="164"/>
      <c r="F117" s="164"/>
      <c r="G117" s="170">
        <f>'Ingredients Price List'!F117</f>
        <v>0</v>
      </c>
      <c r="H117" s="163">
        <f>'Ingredients Price List'!G117</f>
        <v>0</v>
      </c>
      <c r="I117" s="171">
        <f>'Ingredients Price List'!H117</f>
        <v>0</v>
      </c>
      <c r="J117" s="175"/>
      <c r="K117" s="173">
        <f>'Ingredients Price List'!G117</f>
        <v>0</v>
      </c>
      <c r="L117" s="174">
        <f>J117*'Ingredients Price List'!I117</f>
        <v>0</v>
      </c>
      <c r="N117" s="128"/>
      <c r="S117" s="109"/>
      <c r="T117" s="109"/>
      <c r="U117" s="109"/>
      <c r="V117" s="109"/>
      <c r="W117" s="109"/>
      <c r="X117" s="109"/>
      <c r="Y117" s="109"/>
      <c r="Z117" s="109"/>
      <c r="AA117" s="109"/>
      <c r="AB117" s="109"/>
      <c r="AC117" s="109"/>
      <c r="AD117" s="109"/>
      <c r="AE117" s="109"/>
      <c r="AF117" s="109"/>
    </row>
    <row r="118" spans="2:32" ht="15.95" hidden="1" customHeight="1" x14ac:dyDescent="0.25">
      <c r="B118" s="162" t="str">
        <f>'Ingredients Price List'!B118</f>
        <v>Dairy, Eggs &amp; Cheeses</v>
      </c>
      <c r="C118" s="163">
        <f>'Ingredients Price List'!D118</f>
        <v>0</v>
      </c>
      <c r="D118" s="164" t="str">
        <v>Cheese - Ricotta</v>
      </c>
      <c r="E118" s="164"/>
      <c r="F118" s="164"/>
      <c r="G118" s="170">
        <f>'Ingredients Price List'!F118</f>
        <v>0</v>
      </c>
      <c r="H118" s="163">
        <f>'Ingredients Price List'!G118</f>
        <v>0</v>
      </c>
      <c r="I118" s="171">
        <f>'Ingredients Price List'!H118</f>
        <v>0</v>
      </c>
      <c r="J118" s="175"/>
      <c r="K118" s="173">
        <f>'Ingredients Price List'!G118</f>
        <v>0</v>
      </c>
      <c r="L118" s="174">
        <f>J118*'Ingredients Price List'!I118</f>
        <v>0</v>
      </c>
      <c r="N118" s="128"/>
      <c r="S118" s="109"/>
      <c r="T118" s="109"/>
      <c r="U118" s="109"/>
      <c r="V118" s="109"/>
      <c r="W118" s="109"/>
      <c r="X118" s="109"/>
      <c r="Y118" s="109"/>
      <c r="Z118" s="109"/>
      <c r="AA118" s="109"/>
      <c r="AB118" s="109"/>
      <c r="AC118" s="109"/>
      <c r="AD118" s="109"/>
      <c r="AE118" s="109"/>
      <c r="AF118" s="109"/>
    </row>
    <row r="119" spans="2:32" ht="15.95" hidden="1" customHeight="1" x14ac:dyDescent="0.25">
      <c r="B119" s="162" t="str">
        <f>'Ingredients Price List'!B119</f>
        <v>Dairy, Eggs &amp; Cheeses</v>
      </c>
      <c r="C119" s="163">
        <f>'Ingredients Price List'!D119</f>
        <v>0</v>
      </c>
      <c r="D119" s="164" t="str">
        <v>Cheese - Tipperary Blue</v>
      </c>
      <c r="E119" s="164"/>
      <c r="F119" s="164"/>
      <c r="G119" s="170">
        <f>'Ingredients Price List'!F119</f>
        <v>0</v>
      </c>
      <c r="H119" s="163">
        <f>'Ingredients Price List'!G119</f>
        <v>0</v>
      </c>
      <c r="I119" s="171">
        <f>'Ingredients Price List'!H119</f>
        <v>0</v>
      </c>
      <c r="J119" s="175"/>
      <c r="K119" s="173">
        <f>'Ingredients Price List'!G119</f>
        <v>0</v>
      </c>
      <c r="L119" s="174">
        <f>J119*'Ingredients Price List'!I119</f>
        <v>0</v>
      </c>
      <c r="N119" s="128"/>
      <c r="S119" s="109"/>
      <c r="T119" s="109"/>
      <c r="U119" s="109"/>
      <c r="V119" s="109"/>
      <c r="W119" s="109"/>
      <c r="X119" s="109"/>
      <c r="Y119" s="109"/>
      <c r="Z119" s="109"/>
      <c r="AA119" s="109"/>
      <c r="AB119" s="109"/>
      <c r="AC119" s="109"/>
      <c r="AD119" s="109"/>
      <c r="AE119" s="109"/>
      <c r="AF119" s="109"/>
    </row>
    <row r="120" spans="2:32" ht="15.95" hidden="1" customHeight="1" x14ac:dyDescent="0.25">
      <c r="B120" s="162" t="str">
        <f>'Ingredients Price List'!B120</f>
        <v>Dairy, Eggs &amp; Cheeses</v>
      </c>
      <c r="C120" s="163">
        <f>'Ingredients Price List'!D120</f>
        <v>0</v>
      </c>
      <c r="D120" s="164" t="str">
        <v>Cream</v>
      </c>
      <c r="E120" s="164"/>
      <c r="F120" s="164"/>
      <c r="G120" s="170">
        <f>'Ingredients Price List'!F120</f>
        <v>0</v>
      </c>
      <c r="H120" s="163">
        <f>'Ingredients Price List'!G120</f>
        <v>0</v>
      </c>
      <c r="I120" s="171">
        <f>'Ingredients Price List'!H120</f>
        <v>0</v>
      </c>
      <c r="J120" s="175"/>
      <c r="K120" s="173">
        <f>'Ingredients Price List'!G120</f>
        <v>0</v>
      </c>
      <c r="L120" s="174">
        <f>J120*'Ingredients Price List'!I120</f>
        <v>0</v>
      </c>
      <c r="N120" s="128"/>
      <c r="S120" s="109"/>
      <c r="T120" s="109"/>
      <c r="U120" s="109"/>
      <c r="V120" s="109"/>
      <c r="W120" s="109"/>
      <c r="X120" s="109"/>
      <c r="Y120" s="109"/>
      <c r="Z120" s="109"/>
      <c r="AA120" s="109"/>
      <c r="AB120" s="109"/>
      <c r="AC120" s="109"/>
      <c r="AD120" s="109"/>
      <c r="AE120" s="109"/>
      <c r="AF120" s="109"/>
    </row>
    <row r="121" spans="2:32" ht="15.95" hidden="1" customHeight="1" x14ac:dyDescent="0.25">
      <c r="B121" s="162" t="str">
        <f>'Ingredients Price List'!B121</f>
        <v>Dairy, Eggs &amp; Cheeses</v>
      </c>
      <c r="C121" s="163">
        <f>'Ingredients Price List'!D121</f>
        <v>0</v>
      </c>
      <c r="D121" s="164" t="str">
        <v>Eggs - Large Free Range</v>
      </c>
      <c r="E121" s="164"/>
      <c r="F121" s="164"/>
      <c r="G121" s="170">
        <f>'Ingredients Price List'!F121</f>
        <v>0</v>
      </c>
      <c r="H121" s="163">
        <f>'Ingredients Price List'!G121</f>
        <v>0</v>
      </c>
      <c r="I121" s="171">
        <f>'Ingredients Price List'!H121</f>
        <v>0</v>
      </c>
      <c r="J121" s="175"/>
      <c r="K121" s="173">
        <f>'Ingredients Price List'!G121</f>
        <v>0</v>
      </c>
      <c r="L121" s="174">
        <f>J121*'Ingredients Price List'!I121</f>
        <v>0</v>
      </c>
      <c r="N121" s="128"/>
      <c r="O121" s="127"/>
      <c r="S121" s="109"/>
      <c r="T121" s="109"/>
      <c r="U121" s="109"/>
      <c r="V121" s="109"/>
      <c r="W121" s="109"/>
      <c r="X121" s="109"/>
      <c r="Y121" s="109"/>
      <c r="Z121" s="109"/>
      <c r="AA121" s="109"/>
      <c r="AB121" s="109"/>
      <c r="AC121" s="109"/>
      <c r="AD121" s="109"/>
      <c r="AE121" s="109"/>
      <c r="AF121" s="109"/>
    </row>
    <row r="122" spans="2:32" ht="15.95" hidden="1" customHeight="1" x14ac:dyDescent="0.25">
      <c r="B122" s="162" t="str">
        <f>'Ingredients Price List'!B122</f>
        <v>Dairy, Eggs &amp; Cheeses</v>
      </c>
      <c r="C122" s="163">
        <f>'Ingredients Price List'!D122</f>
        <v>0</v>
      </c>
      <c r="D122" s="164" t="str">
        <v>Eggs- Yolks</v>
      </c>
      <c r="E122" s="164"/>
      <c r="F122" s="164"/>
      <c r="G122" s="170">
        <f>'Ingredients Price List'!F122</f>
        <v>0</v>
      </c>
      <c r="H122" s="163">
        <f>'Ingredients Price List'!G122</f>
        <v>0</v>
      </c>
      <c r="I122" s="171">
        <f>'Ingredients Price List'!H122</f>
        <v>0</v>
      </c>
      <c r="J122" s="175"/>
      <c r="K122" s="173">
        <f>'Ingredients Price List'!G122</f>
        <v>0</v>
      </c>
      <c r="L122" s="174">
        <f>J122*'Ingredients Price List'!I122</f>
        <v>0</v>
      </c>
      <c r="N122" s="128"/>
      <c r="O122" s="127"/>
      <c r="P122" s="127"/>
      <c r="Q122" s="127"/>
      <c r="R122" s="127"/>
      <c r="S122" s="109"/>
      <c r="T122" s="109"/>
      <c r="U122" s="109"/>
      <c r="V122" s="109"/>
      <c r="W122" s="109"/>
      <c r="X122" s="109"/>
      <c r="Y122" s="109"/>
      <c r="Z122" s="109"/>
      <c r="AA122" s="109"/>
      <c r="AB122" s="109"/>
      <c r="AC122" s="109"/>
      <c r="AD122" s="109"/>
      <c r="AE122" s="109"/>
      <c r="AF122" s="109"/>
    </row>
    <row r="123" spans="2:32" ht="15.95" hidden="1" customHeight="1" x14ac:dyDescent="0.25">
      <c r="B123" s="162" t="str">
        <f>'Ingredients Price List'!B123</f>
        <v>Dairy, Eggs &amp; Cheeses</v>
      </c>
      <c r="C123" s="163">
        <f>'Ingredients Price List'!D123</f>
        <v>0</v>
      </c>
      <c r="D123" s="164" t="str">
        <v xml:space="preserve">Kefir </v>
      </c>
      <c r="E123" s="164"/>
      <c r="F123" s="164"/>
      <c r="G123" s="170">
        <f>'Ingredients Price List'!F123</f>
        <v>0</v>
      </c>
      <c r="H123" s="163">
        <f>'Ingredients Price List'!G123</f>
        <v>0</v>
      </c>
      <c r="I123" s="171">
        <f>'Ingredients Price List'!H123</f>
        <v>0</v>
      </c>
      <c r="J123" s="175"/>
      <c r="K123" s="173">
        <f>'Ingredients Price List'!G123</f>
        <v>0</v>
      </c>
      <c r="L123" s="174">
        <f>J123*'Ingredients Price List'!I123</f>
        <v>0</v>
      </c>
      <c r="N123" s="128"/>
      <c r="O123" s="127"/>
      <c r="P123" s="127"/>
      <c r="Q123" s="127"/>
      <c r="R123" s="127"/>
      <c r="S123" s="109"/>
      <c r="T123" s="109"/>
      <c r="U123" s="109"/>
      <c r="V123" s="109"/>
      <c r="W123" s="109"/>
      <c r="X123" s="109"/>
      <c r="Y123" s="109"/>
      <c r="Z123" s="109"/>
      <c r="AA123" s="109"/>
      <c r="AB123" s="109"/>
      <c r="AC123" s="109"/>
      <c r="AD123" s="109"/>
      <c r="AE123" s="109"/>
      <c r="AF123" s="109"/>
    </row>
    <row r="124" spans="2:32" ht="15.95" hidden="1" customHeight="1" x14ac:dyDescent="0.25">
      <c r="B124" s="162" t="str">
        <f>'Ingredients Price List'!B124</f>
        <v>Dairy, Eggs &amp; Cheeses</v>
      </c>
      <c r="C124" s="163">
        <f>'Ingredients Price List'!D124</f>
        <v>0</v>
      </c>
      <c r="D124" s="164" t="str">
        <v>Milk</v>
      </c>
      <c r="E124" s="164"/>
      <c r="F124" s="164"/>
      <c r="G124" s="170">
        <f>'Ingredients Price List'!F124</f>
        <v>0</v>
      </c>
      <c r="H124" s="163">
        <f>'Ingredients Price List'!G124</f>
        <v>0</v>
      </c>
      <c r="I124" s="171">
        <f>'Ingredients Price List'!H124</f>
        <v>0</v>
      </c>
      <c r="J124" s="175"/>
      <c r="K124" s="173">
        <f>'Ingredients Price List'!G124</f>
        <v>0</v>
      </c>
      <c r="L124" s="174">
        <f>J124*'Ingredients Price List'!I124</f>
        <v>0</v>
      </c>
      <c r="N124" s="128"/>
      <c r="O124" s="127"/>
      <c r="P124" s="127"/>
      <c r="Q124" s="127"/>
      <c r="R124" s="127"/>
      <c r="S124" s="109"/>
      <c r="T124" s="109"/>
      <c r="U124" s="109"/>
      <c r="V124" s="109"/>
      <c r="W124" s="109"/>
      <c r="X124" s="109"/>
      <c r="Y124" s="109"/>
      <c r="Z124" s="109"/>
      <c r="AA124" s="109"/>
      <c r="AB124" s="109"/>
      <c r="AC124" s="109"/>
      <c r="AD124" s="109"/>
      <c r="AE124" s="109"/>
      <c r="AF124" s="109"/>
    </row>
    <row r="125" spans="2:32" ht="15.95" hidden="1" customHeight="1" x14ac:dyDescent="0.25">
      <c r="B125" s="162" t="str">
        <f>'Ingredients Price List'!B125</f>
        <v>Dairy, Eggs &amp; Cheeses</v>
      </c>
      <c r="C125" s="163">
        <f>'Ingredients Price List'!D125</f>
        <v>0</v>
      </c>
      <c r="D125" s="164" t="str">
        <v>Sour Cream</v>
      </c>
      <c r="E125" s="164"/>
      <c r="F125" s="164"/>
      <c r="G125" s="170">
        <f>'Ingredients Price List'!F125</f>
        <v>0</v>
      </c>
      <c r="H125" s="163">
        <f>'Ingredients Price List'!G125</f>
        <v>0</v>
      </c>
      <c r="I125" s="171">
        <f>'Ingredients Price List'!H125</f>
        <v>0</v>
      </c>
      <c r="J125" s="175"/>
      <c r="K125" s="173">
        <f>'Ingredients Price List'!G125</f>
        <v>0</v>
      </c>
      <c r="L125" s="174">
        <f>J125*'Ingredients Price List'!I125</f>
        <v>0</v>
      </c>
      <c r="N125" s="128"/>
      <c r="O125" s="127"/>
      <c r="P125" s="127"/>
      <c r="Q125" s="127"/>
      <c r="R125" s="127"/>
      <c r="S125" s="109"/>
      <c r="T125" s="109"/>
      <c r="U125" s="109"/>
      <c r="V125" s="109"/>
      <c r="W125" s="109"/>
      <c r="X125" s="109"/>
      <c r="Y125" s="109"/>
      <c r="Z125" s="109"/>
      <c r="AA125" s="109"/>
      <c r="AB125" s="109"/>
      <c r="AC125" s="109"/>
      <c r="AD125" s="109"/>
      <c r="AE125" s="109"/>
      <c r="AF125" s="109"/>
    </row>
    <row r="126" spans="2:32" ht="15.95" hidden="1" customHeight="1" x14ac:dyDescent="0.25">
      <c r="B126" s="162" t="str">
        <f>'Ingredients Price List'!B126</f>
        <v>Dairy, Eggs &amp; Cheeses</v>
      </c>
      <c r="C126" s="163">
        <f>'Ingredients Price List'!D126</f>
        <v>0</v>
      </c>
      <c r="D126" s="164" t="str">
        <v>Tofu</v>
      </c>
      <c r="E126" s="164"/>
      <c r="F126" s="164"/>
      <c r="G126" s="170">
        <f>'Ingredients Price List'!F126</f>
        <v>0</v>
      </c>
      <c r="H126" s="163">
        <f>'Ingredients Price List'!G126</f>
        <v>0</v>
      </c>
      <c r="I126" s="171">
        <f>'Ingredients Price List'!H126</f>
        <v>0</v>
      </c>
      <c r="J126" s="175"/>
      <c r="K126" s="173">
        <f>'Ingredients Price List'!G126</f>
        <v>0</v>
      </c>
      <c r="L126" s="174">
        <f>J126*'Ingredients Price List'!I126</f>
        <v>0</v>
      </c>
      <c r="N126" s="128"/>
      <c r="O126" s="127"/>
      <c r="P126" s="127"/>
      <c r="Q126" s="127"/>
      <c r="R126" s="127"/>
      <c r="S126" s="109"/>
      <c r="T126" s="109"/>
      <c r="U126" s="109"/>
      <c r="V126" s="109"/>
      <c r="W126" s="109"/>
      <c r="X126" s="109"/>
      <c r="Y126" s="109"/>
      <c r="Z126" s="109"/>
      <c r="AA126" s="109"/>
      <c r="AB126" s="109"/>
      <c r="AC126" s="109"/>
      <c r="AD126" s="109"/>
      <c r="AE126" s="109"/>
      <c r="AF126" s="109"/>
    </row>
    <row r="127" spans="2:32" ht="15.95" hidden="1" customHeight="1" x14ac:dyDescent="0.25">
      <c r="B127" s="162" t="str">
        <f>'Ingredients Price List'!B127</f>
        <v>Dairy, Eggs &amp; Cheeses</v>
      </c>
      <c r="C127" s="163">
        <f>'Ingredients Price List'!D127</f>
        <v>0</v>
      </c>
      <c r="D127" s="164" t="str">
        <v>Yoghurt - Blueberry pots 140g</v>
      </c>
      <c r="E127" s="164"/>
      <c r="F127" s="164"/>
      <c r="G127" s="170">
        <f>'Ingredients Price List'!F127</f>
        <v>0</v>
      </c>
      <c r="H127" s="163">
        <f>'Ingredients Price List'!G127</f>
        <v>0</v>
      </c>
      <c r="I127" s="171">
        <f>'Ingredients Price List'!H127</f>
        <v>0</v>
      </c>
      <c r="J127" s="175"/>
      <c r="K127" s="173">
        <f>'Ingredients Price List'!G127</f>
        <v>0</v>
      </c>
      <c r="L127" s="174">
        <f>J127*'Ingredients Price List'!I127</f>
        <v>0</v>
      </c>
      <c r="N127" s="128"/>
      <c r="P127" s="129"/>
      <c r="Q127" s="127"/>
      <c r="R127" s="127"/>
      <c r="S127" s="109"/>
      <c r="T127" s="109"/>
      <c r="U127" s="109"/>
      <c r="V127" s="109"/>
      <c r="W127" s="109"/>
      <c r="X127" s="109"/>
      <c r="Y127" s="109"/>
      <c r="Z127" s="109"/>
      <c r="AA127" s="109"/>
      <c r="AB127" s="109"/>
      <c r="AC127" s="109"/>
      <c r="AD127" s="109"/>
      <c r="AE127" s="109"/>
      <c r="AF127" s="109"/>
    </row>
    <row r="128" spans="2:32" ht="15.95" hidden="1" customHeight="1" x14ac:dyDescent="0.25">
      <c r="B128" s="162" t="str">
        <f>'Ingredients Price List'!B128</f>
        <v>Dairy, Eggs &amp; Cheeses</v>
      </c>
      <c r="C128" s="163">
        <f>'Ingredients Price List'!D128</f>
        <v>0</v>
      </c>
      <c r="D128" s="164" t="str">
        <v>Yoghurt - Greek Style</v>
      </c>
      <c r="E128" s="164"/>
      <c r="F128" s="164"/>
      <c r="G128" s="170">
        <f>'Ingredients Price List'!F128</f>
        <v>0</v>
      </c>
      <c r="H128" s="163">
        <f>'Ingredients Price List'!G128</f>
        <v>0</v>
      </c>
      <c r="I128" s="171">
        <f>'Ingredients Price List'!H128</f>
        <v>0</v>
      </c>
      <c r="J128" s="175"/>
      <c r="K128" s="173">
        <f>'Ingredients Price List'!G128</f>
        <v>0</v>
      </c>
      <c r="L128" s="174">
        <f>J128*'Ingredients Price List'!I128</f>
        <v>0</v>
      </c>
      <c r="N128" s="128"/>
      <c r="P128" s="126"/>
      <c r="S128" s="109"/>
      <c r="T128" s="109"/>
      <c r="U128" s="109"/>
      <c r="V128" s="109"/>
      <c r="W128" s="109"/>
      <c r="X128" s="109"/>
      <c r="Y128" s="109"/>
      <c r="Z128" s="109"/>
      <c r="AA128" s="109"/>
      <c r="AB128" s="109"/>
      <c r="AC128" s="109"/>
      <c r="AD128" s="109"/>
      <c r="AE128" s="109"/>
      <c r="AF128" s="109"/>
    </row>
    <row r="129" spans="2:32" ht="15.95" hidden="1" customHeight="1" x14ac:dyDescent="0.25">
      <c r="B129" s="162" t="str">
        <f>'Ingredients Price List'!B129</f>
        <v>Dairy, Eggs &amp; Cheeses</v>
      </c>
      <c r="C129" s="163">
        <f>'Ingredients Price List'!D129</f>
        <v>0</v>
      </c>
      <c r="D129" s="164" t="str">
        <v>Yoghurt - Natural</v>
      </c>
      <c r="E129" s="164"/>
      <c r="F129" s="164"/>
      <c r="G129" s="170">
        <f>'Ingredients Price List'!F129</f>
        <v>0</v>
      </c>
      <c r="H129" s="163">
        <f>'Ingredients Price List'!G129</f>
        <v>0</v>
      </c>
      <c r="I129" s="171">
        <f>'Ingredients Price List'!H129</f>
        <v>0</v>
      </c>
      <c r="J129" s="175"/>
      <c r="K129" s="173">
        <f>'Ingredients Price List'!G129</f>
        <v>0</v>
      </c>
      <c r="L129" s="174">
        <f>J129*'Ingredients Price List'!I129</f>
        <v>0</v>
      </c>
      <c r="N129" s="128"/>
      <c r="P129" s="126"/>
      <c r="S129" s="109"/>
      <c r="T129" s="109"/>
      <c r="U129" s="109"/>
      <c r="V129" s="109"/>
      <c r="W129" s="109"/>
      <c r="X129" s="109"/>
      <c r="Y129" s="109"/>
      <c r="Z129" s="109"/>
      <c r="AA129" s="109"/>
      <c r="AB129" s="109"/>
      <c r="AC129" s="109"/>
      <c r="AD129" s="109"/>
      <c r="AE129" s="109"/>
      <c r="AF129" s="109"/>
    </row>
    <row r="130" spans="2:32" ht="15.95" hidden="1" customHeight="1" x14ac:dyDescent="0.25">
      <c r="B130" s="162" t="str">
        <f>'Ingredients Price List'!B130</f>
        <v>Dairy, Eggs &amp; Cheeses</v>
      </c>
      <c r="C130" s="163">
        <f>'Ingredients Price List'!D130</f>
        <v>0</v>
      </c>
      <c r="D130" s="164" t="str">
        <v>Yoghurt - Raspberry pots 140g</v>
      </c>
      <c r="E130" s="164"/>
      <c r="F130" s="164"/>
      <c r="G130" s="170">
        <f>'Ingredients Price List'!F130</f>
        <v>0</v>
      </c>
      <c r="H130" s="163">
        <f>'Ingredients Price List'!G130</f>
        <v>0</v>
      </c>
      <c r="I130" s="171">
        <f>'Ingredients Price List'!H130</f>
        <v>0</v>
      </c>
      <c r="J130" s="175"/>
      <c r="K130" s="173">
        <f>'Ingredients Price List'!G130</f>
        <v>0</v>
      </c>
      <c r="L130" s="174">
        <f>J130*'Ingredients Price List'!I130</f>
        <v>0</v>
      </c>
      <c r="N130" s="128"/>
      <c r="S130" s="109"/>
      <c r="T130" s="109"/>
      <c r="U130" s="109"/>
      <c r="V130" s="109"/>
      <c r="W130" s="109"/>
      <c r="X130" s="109"/>
      <c r="Y130" s="109"/>
      <c r="Z130" s="109"/>
      <c r="AA130" s="109"/>
      <c r="AB130" s="109"/>
      <c r="AC130" s="109"/>
      <c r="AD130" s="109"/>
      <c r="AE130" s="109"/>
      <c r="AF130" s="109"/>
    </row>
    <row r="131" spans="2:32" ht="15.95" hidden="1" customHeight="1" x14ac:dyDescent="0.25">
      <c r="B131" s="162" t="str">
        <f>'Ingredients Price List'!B131</f>
        <v>Dairy, Eggs &amp; Cheeses</v>
      </c>
      <c r="C131" s="163">
        <f>'Ingredients Price List'!D131</f>
        <v>0</v>
      </c>
      <c r="D131" s="164" t="str">
        <v>Yoghurt - Strawberry pots</v>
      </c>
      <c r="E131" s="164"/>
      <c r="F131" s="164"/>
      <c r="G131" s="170">
        <f>'Ingredients Price List'!F131</f>
        <v>0</v>
      </c>
      <c r="H131" s="163">
        <f>'Ingredients Price List'!G131</f>
        <v>0</v>
      </c>
      <c r="I131" s="171">
        <f>'Ingredients Price List'!H131</f>
        <v>0</v>
      </c>
      <c r="J131" s="175"/>
      <c r="K131" s="173">
        <f>'Ingredients Price List'!G131</f>
        <v>0</v>
      </c>
      <c r="L131" s="174">
        <f>J131*'Ingredients Price List'!I131</f>
        <v>0</v>
      </c>
      <c r="N131" s="128"/>
      <c r="S131" s="109"/>
      <c r="T131" s="109"/>
      <c r="U131" s="109"/>
      <c r="V131" s="109"/>
      <c r="W131" s="109"/>
      <c r="X131" s="109"/>
      <c r="Y131" s="109"/>
      <c r="Z131" s="109"/>
      <c r="AA131" s="109"/>
      <c r="AB131" s="109"/>
      <c r="AC131" s="109"/>
      <c r="AD131" s="109"/>
      <c r="AE131" s="109"/>
      <c r="AF131" s="109"/>
    </row>
    <row r="132" spans="2:32" ht="15.95" hidden="1" customHeight="1" x14ac:dyDescent="0.25">
      <c r="B132" s="162" t="str">
        <f>'Ingredients Price List'!B132</f>
        <v>Dairy, Eggs &amp; Cheeses</v>
      </c>
      <c r="C132" s="163">
        <f>'Ingredients Price List'!D132</f>
        <v>0</v>
      </c>
      <c r="D132" s="164" t="str">
        <v>Yoghurt - Velvet Cloud</v>
      </c>
      <c r="E132" s="164"/>
      <c r="F132" s="164"/>
      <c r="G132" s="170">
        <f>'Ingredients Price List'!F132</f>
        <v>0</v>
      </c>
      <c r="H132" s="163">
        <f>'Ingredients Price List'!G132</f>
        <v>0</v>
      </c>
      <c r="I132" s="171">
        <f>'Ingredients Price List'!H132</f>
        <v>0</v>
      </c>
      <c r="J132" s="175"/>
      <c r="K132" s="173">
        <f>'Ingredients Price List'!G132</f>
        <v>0</v>
      </c>
      <c r="L132" s="174">
        <f>J132*'Ingredients Price List'!I132</f>
        <v>0</v>
      </c>
      <c r="N132" s="128"/>
      <c r="S132" s="109"/>
      <c r="T132" s="109"/>
      <c r="U132" s="109"/>
      <c r="V132" s="109"/>
      <c r="W132" s="109"/>
      <c r="X132" s="109"/>
      <c r="Y132" s="109"/>
      <c r="Z132" s="109"/>
      <c r="AA132" s="109"/>
      <c r="AB132" s="109"/>
      <c r="AC132" s="109"/>
      <c r="AD132" s="109"/>
      <c r="AE132" s="109"/>
      <c r="AF132" s="109"/>
    </row>
    <row r="133" spans="2:32" ht="15.95" customHeight="1" x14ac:dyDescent="0.25">
      <c r="B133" s="162" t="str">
        <f>'Ingredients Price List'!B133</f>
        <v>Fish</v>
      </c>
      <c r="C133" s="163" t="str">
        <f>'Ingredients Price List'!D133</f>
        <v>Kippers</v>
      </c>
      <c r="D133" s="164" cm="1">
        <f t="array" ref="D133:D175">_xlfn._xlws.SORT(Fish1,1,1)</f>
        <v>0</v>
      </c>
      <c r="E133" s="164" t="str" cm="1">
        <f t="array" ref="E133:E135">_xlfn._xlws.FILTER(Fish2, (Fish2&lt;&gt;0))</f>
        <v>Kippers</v>
      </c>
      <c r="F133" s="169">
        <f>COUNTA(Fish)</f>
        <v>3</v>
      </c>
      <c r="G133" s="170">
        <f>'Ingredients Price List'!F133</f>
        <v>1</v>
      </c>
      <c r="H133" s="163" t="str">
        <f>'Ingredients Price List'!G133</f>
        <v>kg</v>
      </c>
      <c r="I133" s="171">
        <f>'Ingredients Price List'!H133</f>
        <v>6.95</v>
      </c>
      <c r="J133" s="175"/>
      <c r="K133" s="173" t="str">
        <f>'Ingredients Price List'!G133</f>
        <v>kg</v>
      </c>
      <c r="L133" s="174">
        <f>J133*'Ingredients Price List'!I133</f>
        <v>0</v>
      </c>
      <c r="N133" s="110"/>
      <c r="S133" s="109"/>
      <c r="T133" s="109"/>
      <c r="U133" s="109"/>
      <c r="V133" s="109"/>
      <c r="W133" s="109"/>
      <c r="X133" s="109"/>
      <c r="Y133" s="109"/>
      <c r="Z133" s="109"/>
      <c r="AA133" s="109"/>
      <c r="AB133" s="109"/>
      <c r="AC133" s="109"/>
      <c r="AD133" s="109"/>
      <c r="AE133" s="109"/>
      <c r="AF133" s="109"/>
    </row>
    <row r="134" spans="2:32" ht="15.95" customHeight="1" x14ac:dyDescent="0.25">
      <c r="B134" s="162" t="str">
        <f>'Ingredients Price List'!B134</f>
        <v>Fish</v>
      </c>
      <c r="C134" s="163" t="str">
        <f>'Ingredients Price List'!D134</f>
        <v>Smoked Salmon</v>
      </c>
      <c r="D134" s="164">
        <v>0</v>
      </c>
      <c r="E134" s="164" t="str">
        <v>Smoked Salmon</v>
      </c>
      <c r="F134" s="164"/>
      <c r="G134" s="170">
        <f>'Ingredients Price List'!F134</f>
        <v>1</v>
      </c>
      <c r="H134" s="163" t="str">
        <f>'Ingredients Price List'!G134</f>
        <v>kg</v>
      </c>
      <c r="I134" s="171">
        <f>'Ingredients Price List'!H134</f>
        <v>21</v>
      </c>
      <c r="J134" s="175"/>
      <c r="K134" s="173" t="str">
        <f>'Ingredients Price List'!G134</f>
        <v>kg</v>
      </c>
      <c r="L134" s="174">
        <f>J134*'Ingredients Price List'!I134</f>
        <v>0</v>
      </c>
      <c r="N134" s="110"/>
      <c r="S134" s="109"/>
      <c r="T134" s="109"/>
      <c r="U134" s="109"/>
      <c r="V134" s="109"/>
      <c r="W134" s="109"/>
      <c r="X134" s="109"/>
      <c r="Y134" s="109"/>
      <c r="Z134" s="109"/>
      <c r="AA134" s="109"/>
      <c r="AB134" s="109"/>
      <c r="AC134" s="109"/>
      <c r="AD134" s="109"/>
      <c r="AE134" s="109"/>
      <c r="AF134" s="109"/>
    </row>
    <row r="135" spans="2:32" ht="15.95" customHeight="1" x14ac:dyDescent="0.25">
      <c r="B135" s="162" t="str">
        <f>'Ingredients Price List'!B135</f>
        <v>Fish</v>
      </c>
      <c r="C135" s="163" t="str">
        <f>'Ingredients Price List'!D135</f>
        <v>Ummera Smoked Salmon</v>
      </c>
      <c r="D135" s="164">
        <v>0</v>
      </c>
      <c r="E135" s="164" t="str">
        <v>Ummera Smoked Salmon</v>
      </c>
      <c r="F135" s="164"/>
      <c r="G135" s="170">
        <f>'Ingredients Price List'!F135</f>
        <v>1</v>
      </c>
      <c r="H135" s="163" t="str">
        <f>'Ingredients Price List'!G135</f>
        <v>kg</v>
      </c>
      <c r="I135" s="171">
        <f>'Ingredients Price List'!H135</f>
        <v>45</v>
      </c>
      <c r="J135" s="175"/>
      <c r="K135" s="173" t="str">
        <f>'Ingredients Price List'!G135</f>
        <v>kg</v>
      </c>
      <c r="L135" s="174">
        <f>J135*'Ingredients Price List'!I135</f>
        <v>0</v>
      </c>
      <c r="N135" s="110"/>
      <c r="S135" s="109"/>
      <c r="T135" s="109"/>
      <c r="U135" s="109"/>
      <c r="V135" s="109"/>
      <c r="W135" s="109"/>
      <c r="X135" s="109"/>
      <c r="Y135" s="109"/>
      <c r="Z135" s="109"/>
      <c r="AA135" s="109"/>
      <c r="AB135" s="109"/>
      <c r="AC135" s="109"/>
      <c r="AD135" s="109"/>
      <c r="AE135" s="109"/>
      <c r="AF135" s="109"/>
    </row>
    <row r="136" spans="2:32" ht="15.95" customHeight="1" x14ac:dyDescent="0.25">
      <c r="B136" s="162" t="str">
        <f>'Ingredients Price List'!B136</f>
        <v>Fish</v>
      </c>
      <c r="C136" s="163">
        <f>'Ingredients Price List'!D136</f>
        <v>0</v>
      </c>
      <c r="D136" s="164">
        <v>0</v>
      </c>
      <c r="E136" s="164"/>
      <c r="F136" s="164"/>
      <c r="G136" s="170">
        <f>'Ingredients Price List'!F136</f>
        <v>0</v>
      </c>
      <c r="H136" s="163">
        <f>'Ingredients Price List'!G136</f>
        <v>0</v>
      </c>
      <c r="I136" s="171">
        <f>'Ingredients Price List'!H136</f>
        <v>0</v>
      </c>
      <c r="J136" s="175"/>
      <c r="K136" s="173">
        <f>'Ingredients Price List'!G136</f>
        <v>0</v>
      </c>
      <c r="L136" s="174">
        <f>J136*'Ingredients Price List'!I136</f>
        <v>0</v>
      </c>
      <c r="N136" s="110"/>
      <c r="S136" s="109"/>
      <c r="T136" s="109"/>
      <c r="U136" s="109"/>
      <c r="V136" s="109"/>
      <c r="W136" s="109"/>
      <c r="X136" s="109"/>
      <c r="Y136" s="109"/>
      <c r="Z136" s="109"/>
      <c r="AA136" s="109"/>
      <c r="AB136" s="109"/>
      <c r="AC136" s="109"/>
      <c r="AD136" s="109"/>
      <c r="AE136" s="109"/>
      <c r="AF136" s="109"/>
    </row>
    <row r="137" spans="2:32" ht="15.95" hidden="1" customHeight="1" x14ac:dyDescent="0.25">
      <c r="B137" s="162" t="str">
        <f>'Ingredients Price List'!B137</f>
        <v>Fish</v>
      </c>
      <c r="C137" s="163">
        <f>'Ingredients Price List'!D137</f>
        <v>0</v>
      </c>
      <c r="D137" s="164">
        <v>0</v>
      </c>
      <c r="E137" s="164"/>
      <c r="F137" s="164"/>
      <c r="G137" s="170">
        <f>'Ingredients Price List'!F137</f>
        <v>0</v>
      </c>
      <c r="H137" s="163">
        <f>'Ingredients Price List'!G137</f>
        <v>0</v>
      </c>
      <c r="I137" s="171">
        <f>'Ingredients Price List'!H137</f>
        <v>0</v>
      </c>
      <c r="J137" s="175"/>
      <c r="K137" s="173">
        <f>'Ingredients Price List'!G137</f>
        <v>0</v>
      </c>
      <c r="L137" s="174">
        <f>J137*'Ingredients Price List'!I137</f>
        <v>0</v>
      </c>
      <c r="N137" s="110"/>
      <c r="S137" s="109"/>
      <c r="T137" s="109"/>
      <c r="U137" s="109"/>
      <c r="V137" s="109"/>
      <c r="W137" s="109"/>
      <c r="X137" s="109"/>
      <c r="Y137" s="109"/>
      <c r="Z137" s="109"/>
      <c r="AA137" s="109"/>
      <c r="AB137" s="109"/>
      <c r="AC137" s="109"/>
      <c r="AD137" s="109"/>
      <c r="AE137" s="109"/>
      <c r="AF137" s="109"/>
    </row>
    <row r="138" spans="2:32" ht="15.95" hidden="1" customHeight="1" x14ac:dyDescent="0.25">
      <c r="B138" s="162" t="str">
        <f>'Ingredients Price List'!B138</f>
        <v>Fish</v>
      </c>
      <c r="C138" s="163">
        <f>'Ingredients Price List'!D138</f>
        <v>0</v>
      </c>
      <c r="D138" s="164">
        <v>0</v>
      </c>
      <c r="E138" s="164"/>
      <c r="F138" s="164"/>
      <c r="G138" s="170">
        <f>'Ingredients Price List'!F138</f>
        <v>0</v>
      </c>
      <c r="H138" s="163">
        <f>'Ingredients Price List'!G138</f>
        <v>0</v>
      </c>
      <c r="I138" s="171">
        <f>'Ingredients Price List'!H138</f>
        <v>0</v>
      </c>
      <c r="J138" s="175"/>
      <c r="K138" s="173">
        <f>'Ingredients Price List'!G138</f>
        <v>0</v>
      </c>
      <c r="L138" s="174">
        <f>J138*'Ingredients Price List'!I138</f>
        <v>0</v>
      </c>
      <c r="N138" s="128"/>
      <c r="S138" s="109"/>
      <c r="T138" s="109"/>
      <c r="U138" s="109"/>
      <c r="V138" s="109"/>
      <c r="W138" s="109"/>
      <c r="X138" s="109"/>
      <c r="Y138" s="109"/>
      <c r="Z138" s="109"/>
      <c r="AA138" s="109"/>
      <c r="AB138" s="109"/>
      <c r="AC138" s="109"/>
      <c r="AD138" s="109"/>
      <c r="AE138" s="109"/>
      <c r="AF138" s="109"/>
    </row>
    <row r="139" spans="2:32" ht="15.95" hidden="1" customHeight="1" x14ac:dyDescent="0.25">
      <c r="B139" s="162" t="str">
        <f>'Ingredients Price List'!B139</f>
        <v>Fish</v>
      </c>
      <c r="C139" s="163">
        <f>'Ingredients Price List'!D139</f>
        <v>0</v>
      </c>
      <c r="D139" s="164">
        <v>0</v>
      </c>
      <c r="E139" s="164"/>
      <c r="F139" s="164"/>
      <c r="G139" s="170">
        <f>'Ingredients Price List'!F139</f>
        <v>0</v>
      </c>
      <c r="H139" s="163">
        <f>'Ingredients Price List'!G139</f>
        <v>0</v>
      </c>
      <c r="I139" s="171">
        <f>'Ingredients Price List'!H139</f>
        <v>0</v>
      </c>
      <c r="J139" s="175"/>
      <c r="K139" s="173">
        <f>'Ingredients Price List'!G139</f>
        <v>0</v>
      </c>
      <c r="L139" s="174">
        <f>J139*'Ingredients Price List'!I139</f>
        <v>0</v>
      </c>
      <c r="N139" s="110"/>
      <c r="S139" s="109"/>
      <c r="T139" s="109"/>
      <c r="U139" s="109"/>
      <c r="V139" s="109"/>
      <c r="W139" s="109"/>
      <c r="X139" s="109"/>
      <c r="Y139" s="109"/>
      <c r="Z139" s="109"/>
      <c r="AA139" s="109"/>
      <c r="AB139" s="109"/>
      <c r="AC139" s="109"/>
      <c r="AD139" s="109"/>
      <c r="AE139" s="109"/>
      <c r="AF139" s="109"/>
    </row>
    <row r="140" spans="2:32" ht="15.95" hidden="1" customHeight="1" x14ac:dyDescent="0.25">
      <c r="B140" s="162" t="str">
        <f>'Ingredients Price List'!B140</f>
        <v>Fish</v>
      </c>
      <c r="C140" s="163">
        <f>'Ingredients Price List'!D140</f>
        <v>0</v>
      </c>
      <c r="D140" s="164">
        <v>0</v>
      </c>
      <c r="E140" s="164"/>
      <c r="F140" s="164"/>
      <c r="G140" s="170">
        <f>'Ingredients Price List'!F140</f>
        <v>0</v>
      </c>
      <c r="H140" s="163">
        <f>'Ingredients Price List'!G140</f>
        <v>0</v>
      </c>
      <c r="I140" s="171">
        <f>'Ingredients Price List'!H140</f>
        <v>0</v>
      </c>
      <c r="J140" s="175"/>
      <c r="K140" s="173">
        <f>'Ingredients Price List'!G140</f>
        <v>0</v>
      </c>
      <c r="L140" s="174">
        <f>J140*'Ingredients Price List'!I140</f>
        <v>0</v>
      </c>
      <c r="N140" s="110"/>
      <c r="S140" s="109"/>
      <c r="T140" s="109"/>
      <c r="U140" s="109"/>
      <c r="V140" s="109"/>
      <c r="W140" s="109"/>
      <c r="X140" s="109"/>
      <c r="Y140" s="109"/>
      <c r="Z140" s="109"/>
      <c r="AA140" s="109"/>
      <c r="AB140" s="109"/>
      <c r="AC140" s="109"/>
      <c r="AD140" s="109"/>
      <c r="AE140" s="109"/>
      <c r="AF140" s="109"/>
    </row>
    <row r="141" spans="2:32" ht="15.95" hidden="1" customHeight="1" x14ac:dyDescent="0.25">
      <c r="B141" s="162" t="str">
        <f>'Ingredients Price List'!B141</f>
        <v>Fish</v>
      </c>
      <c r="C141" s="163">
        <f>'Ingredients Price List'!D141</f>
        <v>0</v>
      </c>
      <c r="D141" s="164">
        <v>0</v>
      </c>
      <c r="E141" s="164"/>
      <c r="F141" s="164"/>
      <c r="G141" s="170">
        <f>'Ingredients Price List'!F141</f>
        <v>0</v>
      </c>
      <c r="H141" s="163">
        <f>'Ingredients Price List'!G141</f>
        <v>0</v>
      </c>
      <c r="I141" s="171">
        <f>'Ingredients Price List'!H141</f>
        <v>0</v>
      </c>
      <c r="J141" s="175"/>
      <c r="K141" s="173">
        <f>'Ingredients Price List'!G141</f>
        <v>0</v>
      </c>
      <c r="L141" s="174">
        <f>J141*'Ingredients Price List'!I141</f>
        <v>0</v>
      </c>
      <c r="N141" s="110"/>
      <c r="S141" s="109"/>
      <c r="T141" s="109"/>
      <c r="U141" s="109"/>
      <c r="V141" s="109"/>
      <c r="W141" s="109"/>
      <c r="X141" s="109"/>
      <c r="Y141" s="109"/>
      <c r="Z141" s="109"/>
      <c r="AA141" s="109"/>
      <c r="AB141" s="109"/>
      <c r="AC141" s="109"/>
      <c r="AD141" s="109"/>
      <c r="AE141" s="109"/>
      <c r="AF141" s="109"/>
    </row>
    <row r="142" spans="2:32" ht="15.95" hidden="1" customHeight="1" x14ac:dyDescent="0.25">
      <c r="B142" s="162" t="str">
        <f>'Ingredients Price List'!B142</f>
        <v>Fish</v>
      </c>
      <c r="C142" s="163">
        <f>'Ingredients Price List'!D142</f>
        <v>0</v>
      </c>
      <c r="D142" s="164">
        <v>0</v>
      </c>
      <c r="E142" s="164"/>
      <c r="F142" s="164"/>
      <c r="G142" s="170">
        <f>'Ingredients Price List'!F142</f>
        <v>0</v>
      </c>
      <c r="H142" s="163">
        <f>'Ingredients Price List'!G142</f>
        <v>0</v>
      </c>
      <c r="I142" s="171">
        <f>'Ingredients Price List'!H142</f>
        <v>0</v>
      </c>
      <c r="J142" s="175"/>
      <c r="K142" s="173">
        <f>'Ingredients Price List'!G142</f>
        <v>0</v>
      </c>
      <c r="L142" s="174">
        <f>J142*'Ingredients Price List'!I142</f>
        <v>0</v>
      </c>
      <c r="N142" s="110"/>
      <c r="S142" s="109"/>
      <c r="T142" s="109"/>
      <c r="U142" s="109"/>
      <c r="V142" s="109"/>
      <c r="W142" s="109"/>
      <c r="X142" s="109"/>
      <c r="Y142" s="109"/>
      <c r="Z142" s="109"/>
      <c r="AA142" s="109"/>
      <c r="AB142" s="109"/>
      <c r="AC142" s="109"/>
      <c r="AD142" s="109"/>
      <c r="AE142" s="109"/>
      <c r="AF142" s="109"/>
    </row>
    <row r="143" spans="2:32" ht="15.95" hidden="1" customHeight="1" x14ac:dyDescent="0.25">
      <c r="B143" s="162" t="str">
        <f>'Ingredients Price List'!B143</f>
        <v>Fish</v>
      </c>
      <c r="C143" s="163">
        <f>'Ingredients Price List'!D143</f>
        <v>0</v>
      </c>
      <c r="D143" s="164">
        <v>0</v>
      </c>
      <c r="E143" s="164"/>
      <c r="F143" s="164"/>
      <c r="G143" s="170">
        <f>'Ingredients Price List'!F143</f>
        <v>0</v>
      </c>
      <c r="H143" s="163">
        <f>'Ingredients Price List'!G143</f>
        <v>0</v>
      </c>
      <c r="I143" s="171">
        <f>'Ingredients Price List'!H143</f>
        <v>0</v>
      </c>
      <c r="J143" s="175"/>
      <c r="K143" s="173">
        <f>'Ingredients Price List'!G143</f>
        <v>0</v>
      </c>
      <c r="L143" s="174">
        <f>J143*'Ingredients Price List'!I143</f>
        <v>0</v>
      </c>
      <c r="N143" s="110"/>
      <c r="S143" s="109"/>
      <c r="T143" s="109"/>
      <c r="U143" s="109"/>
      <c r="V143" s="109"/>
      <c r="W143" s="109"/>
      <c r="X143" s="109"/>
      <c r="Y143" s="109"/>
      <c r="Z143" s="109"/>
      <c r="AA143" s="109"/>
      <c r="AB143" s="109"/>
      <c r="AC143" s="109"/>
      <c r="AD143" s="109"/>
      <c r="AE143" s="109"/>
      <c r="AF143" s="109"/>
    </row>
    <row r="144" spans="2:32" ht="15.95" hidden="1" customHeight="1" x14ac:dyDescent="0.25">
      <c r="B144" s="162" t="str">
        <f>'Ingredients Price List'!B144</f>
        <v>Fish</v>
      </c>
      <c r="C144" s="163">
        <f>'Ingredients Price List'!D144</f>
        <v>0</v>
      </c>
      <c r="D144" s="164">
        <v>0</v>
      </c>
      <c r="E144" s="164"/>
      <c r="F144" s="164"/>
      <c r="G144" s="170">
        <f>'Ingredients Price List'!F144</f>
        <v>0</v>
      </c>
      <c r="H144" s="163">
        <f>'Ingredients Price List'!G144</f>
        <v>0</v>
      </c>
      <c r="I144" s="171">
        <f>'Ingredients Price List'!H144</f>
        <v>0</v>
      </c>
      <c r="J144" s="175"/>
      <c r="K144" s="173">
        <f>'Ingredients Price List'!G144</f>
        <v>0</v>
      </c>
      <c r="L144" s="174">
        <f>J144*'Ingredients Price List'!I144</f>
        <v>0</v>
      </c>
      <c r="N144" s="110"/>
      <c r="S144" s="109"/>
      <c r="T144" s="109"/>
      <c r="U144" s="109"/>
      <c r="V144" s="109"/>
      <c r="W144" s="109"/>
      <c r="X144" s="109"/>
      <c r="Y144" s="109"/>
      <c r="Z144" s="109"/>
      <c r="AA144" s="109"/>
      <c r="AB144" s="109"/>
      <c r="AC144" s="109"/>
      <c r="AD144" s="109"/>
      <c r="AE144" s="109"/>
      <c r="AF144" s="109"/>
    </row>
    <row r="145" spans="2:32" ht="15.95" hidden="1" customHeight="1" x14ac:dyDescent="0.25">
      <c r="B145" s="162" t="str">
        <f>'Ingredients Price List'!B145</f>
        <v>Fish</v>
      </c>
      <c r="C145" s="163">
        <f>'Ingredients Price List'!D145</f>
        <v>0</v>
      </c>
      <c r="D145" s="164">
        <v>0</v>
      </c>
      <c r="E145" s="164"/>
      <c r="F145" s="164"/>
      <c r="G145" s="170">
        <f>'Ingredients Price List'!F145</f>
        <v>0</v>
      </c>
      <c r="H145" s="163">
        <f>'Ingredients Price List'!G145</f>
        <v>0</v>
      </c>
      <c r="I145" s="171">
        <f>'Ingredients Price List'!H145</f>
        <v>0</v>
      </c>
      <c r="J145" s="175"/>
      <c r="K145" s="173">
        <f>'Ingredients Price List'!G145</f>
        <v>0</v>
      </c>
      <c r="L145" s="174">
        <f>J145*'Ingredients Price List'!I145</f>
        <v>0</v>
      </c>
      <c r="N145" s="110"/>
      <c r="S145" s="109"/>
      <c r="T145" s="109"/>
      <c r="U145" s="109"/>
      <c r="V145" s="109"/>
      <c r="W145" s="109"/>
      <c r="X145" s="109"/>
      <c r="Y145" s="109"/>
      <c r="Z145" s="109"/>
      <c r="AA145" s="109"/>
      <c r="AB145" s="109"/>
      <c r="AC145" s="109"/>
      <c r="AD145" s="109"/>
      <c r="AE145" s="109"/>
      <c r="AF145" s="109"/>
    </row>
    <row r="146" spans="2:32" ht="15.95" hidden="1" customHeight="1" x14ac:dyDescent="0.25">
      <c r="B146" s="162" t="str">
        <f>'Ingredients Price List'!B146</f>
        <v>Fish</v>
      </c>
      <c r="C146" s="163">
        <f>'Ingredients Price List'!D146</f>
        <v>0</v>
      </c>
      <c r="D146" s="164">
        <v>0</v>
      </c>
      <c r="E146" s="164"/>
      <c r="F146" s="164"/>
      <c r="G146" s="170">
        <f>'Ingredients Price List'!F146</f>
        <v>0</v>
      </c>
      <c r="H146" s="163">
        <f>'Ingredients Price List'!G146</f>
        <v>0</v>
      </c>
      <c r="I146" s="171">
        <f>'Ingredients Price List'!H146</f>
        <v>0</v>
      </c>
      <c r="J146" s="175"/>
      <c r="K146" s="173">
        <f>'Ingredients Price List'!G146</f>
        <v>0</v>
      </c>
      <c r="L146" s="174">
        <f>J146*'Ingredients Price List'!I146</f>
        <v>0</v>
      </c>
      <c r="N146" s="110"/>
      <c r="S146" s="109"/>
      <c r="T146" s="109"/>
      <c r="U146" s="109"/>
      <c r="V146" s="109"/>
      <c r="W146" s="109"/>
      <c r="X146" s="109"/>
      <c r="Y146" s="109"/>
      <c r="Z146" s="109"/>
      <c r="AA146" s="109"/>
      <c r="AB146" s="109"/>
      <c r="AC146" s="109"/>
      <c r="AD146" s="109"/>
      <c r="AE146" s="109"/>
      <c r="AF146" s="109"/>
    </row>
    <row r="147" spans="2:32" ht="15.95" hidden="1" customHeight="1" x14ac:dyDescent="0.25">
      <c r="B147" s="162" t="str">
        <f>'Ingredients Price List'!B147</f>
        <v>Fish</v>
      </c>
      <c r="C147" s="163">
        <f>'Ingredients Price List'!D147</f>
        <v>0</v>
      </c>
      <c r="D147" s="164">
        <v>0</v>
      </c>
      <c r="E147" s="164"/>
      <c r="F147" s="164"/>
      <c r="G147" s="170">
        <f>'Ingredients Price List'!F147</f>
        <v>0</v>
      </c>
      <c r="H147" s="163">
        <f>'Ingredients Price List'!G147</f>
        <v>0</v>
      </c>
      <c r="I147" s="171">
        <f>'Ingredients Price List'!H147</f>
        <v>0</v>
      </c>
      <c r="J147" s="175"/>
      <c r="K147" s="173">
        <f>'Ingredients Price List'!G147</f>
        <v>0</v>
      </c>
      <c r="L147" s="174">
        <f>J147*'Ingredients Price List'!I147</f>
        <v>0</v>
      </c>
      <c r="N147" s="110"/>
      <c r="S147" s="109"/>
      <c r="T147" s="109"/>
      <c r="U147" s="109"/>
      <c r="V147" s="109"/>
      <c r="W147" s="109"/>
      <c r="X147" s="109"/>
      <c r="Y147" s="109"/>
      <c r="Z147" s="109"/>
      <c r="AA147" s="109"/>
      <c r="AB147" s="109"/>
      <c r="AC147" s="109"/>
      <c r="AD147" s="109"/>
      <c r="AE147" s="109"/>
      <c r="AF147" s="109"/>
    </row>
    <row r="148" spans="2:32" ht="15.95" hidden="1" customHeight="1" x14ac:dyDescent="0.25">
      <c r="B148" s="162" t="str">
        <f>'Ingredients Price List'!B148</f>
        <v>Fish</v>
      </c>
      <c r="C148" s="163">
        <f>'Ingredients Price List'!D148</f>
        <v>0</v>
      </c>
      <c r="D148" s="164">
        <v>0</v>
      </c>
      <c r="E148" s="164"/>
      <c r="F148" s="164"/>
      <c r="G148" s="170">
        <f>'Ingredients Price List'!F148</f>
        <v>0</v>
      </c>
      <c r="H148" s="163">
        <f>'Ingredients Price List'!G148</f>
        <v>0</v>
      </c>
      <c r="I148" s="171">
        <f>'Ingredients Price List'!H148</f>
        <v>0</v>
      </c>
      <c r="J148" s="175"/>
      <c r="K148" s="173">
        <f>'Ingredients Price List'!G148</f>
        <v>0</v>
      </c>
      <c r="L148" s="174">
        <f>J148*'Ingredients Price List'!I148</f>
        <v>0</v>
      </c>
      <c r="N148" s="110"/>
      <c r="S148" s="109"/>
      <c r="T148" s="109"/>
      <c r="U148" s="109"/>
      <c r="V148" s="109"/>
      <c r="W148" s="109"/>
      <c r="X148" s="109"/>
      <c r="Y148" s="109"/>
      <c r="Z148" s="109"/>
      <c r="AA148" s="109"/>
      <c r="AB148" s="109"/>
      <c r="AC148" s="109"/>
      <c r="AD148" s="109"/>
      <c r="AE148" s="109"/>
      <c r="AF148" s="109"/>
    </row>
    <row r="149" spans="2:32" ht="15.95" hidden="1" customHeight="1" x14ac:dyDescent="0.25">
      <c r="B149" s="162" t="str">
        <f>'Ingredients Price List'!B149</f>
        <v>Fish</v>
      </c>
      <c r="C149" s="163">
        <f>'Ingredients Price List'!D149</f>
        <v>0</v>
      </c>
      <c r="D149" s="164">
        <v>0</v>
      </c>
      <c r="E149" s="164"/>
      <c r="F149" s="164"/>
      <c r="G149" s="170">
        <f>'Ingredients Price List'!F149</f>
        <v>0</v>
      </c>
      <c r="H149" s="163">
        <f>'Ingredients Price List'!G149</f>
        <v>0</v>
      </c>
      <c r="I149" s="171">
        <f>'Ingredients Price List'!H149</f>
        <v>0</v>
      </c>
      <c r="J149" s="175"/>
      <c r="K149" s="173">
        <f>'Ingredients Price List'!G149</f>
        <v>0</v>
      </c>
      <c r="L149" s="174">
        <f>J149*'Ingredients Price List'!I149</f>
        <v>0</v>
      </c>
      <c r="N149" s="110"/>
      <c r="S149" s="109"/>
      <c r="T149" s="109"/>
      <c r="U149" s="109"/>
      <c r="V149" s="109"/>
      <c r="W149" s="109"/>
      <c r="X149" s="109"/>
      <c r="Y149" s="109"/>
      <c r="Z149" s="109"/>
      <c r="AA149" s="109"/>
      <c r="AB149" s="109"/>
      <c r="AC149" s="109"/>
      <c r="AD149" s="109"/>
      <c r="AE149" s="109"/>
      <c r="AF149" s="109"/>
    </row>
    <row r="150" spans="2:32" ht="15.95" hidden="1" customHeight="1" x14ac:dyDescent="0.25">
      <c r="B150" s="162" t="str">
        <f>'Ingredients Price List'!B150</f>
        <v>Fish</v>
      </c>
      <c r="C150" s="163">
        <f>'Ingredients Price List'!D150</f>
        <v>0</v>
      </c>
      <c r="D150" s="164">
        <v>0</v>
      </c>
      <c r="E150" s="164"/>
      <c r="F150" s="164"/>
      <c r="G150" s="170">
        <f>'Ingredients Price List'!F150</f>
        <v>0</v>
      </c>
      <c r="H150" s="163">
        <f>'Ingredients Price List'!G150</f>
        <v>0</v>
      </c>
      <c r="I150" s="171">
        <f>'Ingredients Price List'!H150</f>
        <v>0</v>
      </c>
      <c r="J150" s="175"/>
      <c r="K150" s="173">
        <f>'Ingredients Price List'!G150</f>
        <v>0</v>
      </c>
      <c r="L150" s="174">
        <f>J150*'Ingredients Price List'!I150</f>
        <v>0</v>
      </c>
      <c r="N150" s="110"/>
      <c r="S150" s="109"/>
      <c r="T150" s="109"/>
      <c r="U150" s="109"/>
      <c r="V150" s="109"/>
      <c r="W150" s="109"/>
      <c r="X150" s="109"/>
      <c r="Y150" s="109"/>
      <c r="Z150" s="109"/>
      <c r="AA150" s="109"/>
      <c r="AB150" s="109"/>
      <c r="AC150" s="109"/>
      <c r="AD150" s="109"/>
      <c r="AE150" s="109"/>
      <c r="AF150" s="109"/>
    </row>
    <row r="151" spans="2:32" ht="15.95" hidden="1" customHeight="1" x14ac:dyDescent="0.25">
      <c r="B151" s="162" t="str">
        <f>'Ingredients Price List'!B151</f>
        <v>Fish</v>
      </c>
      <c r="C151" s="163">
        <f>'Ingredients Price List'!D151</f>
        <v>0</v>
      </c>
      <c r="D151" s="164">
        <v>0</v>
      </c>
      <c r="E151" s="164"/>
      <c r="F151" s="164"/>
      <c r="G151" s="170">
        <f>'Ingredients Price List'!F151</f>
        <v>0</v>
      </c>
      <c r="H151" s="163">
        <f>'Ingredients Price List'!G151</f>
        <v>0</v>
      </c>
      <c r="I151" s="171">
        <f>'Ingredients Price List'!H151</f>
        <v>0</v>
      </c>
      <c r="J151" s="175"/>
      <c r="K151" s="173">
        <f>'Ingredients Price List'!G151</f>
        <v>0</v>
      </c>
      <c r="L151" s="174">
        <f>J151*'Ingredients Price List'!I151</f>
        <v>0</v>
      </c>
      <c r="N151" s="110"/>
      <c r="S151" s="109"/>
      <c r="T151" s="109"/>
      <c r="U151" s="109"/>
      <c r="V151" s="109"/>
      <c r="W151" s="109"/>
      <c r="X151" s="109"/>
      <c r="Y151" s="109"/>
      <c r="Z151" s="109"/>
      <c r="AA151" s="109"/>
      <c r="AB151" s="109"/>
      <c r="AC151" s="109"/>
      <c r="AD151" s="109"/>
      <c r="AE151" s="109"/>
      <c r="AF151" s="109"/>
    </row>
    <row r="152" spans="2:32" ht="15.95" hidden="1" customHeight="1" x14ac:dyDescent="0.25">
      <c r="B152" s="162" t="str">
        <f>'Ingredients Price List'!B152</f>
        <v>Fish</v>
      </c>
      <c r="C152" s="163">
        <f>'Ingredients Price List'!D152</f>
        <v>0</v>
      </c>
      <c r="D152" s="164">
        <v>0</v>
      </c>
      <c r="E152" s="164"/>
      <c r="F152" s="164"/>
      <c r="G152" s="170">
        <f>'Ingredients Price List'!F152</f>
        <v>0</v>
      </c>
      <c r="H152" s="163">
        <f>'Ingredients Price List'!G152</f>
        <v>0</v>
      </c>
      <c r="I152" s="171">
        <f>'Ingredients Price List'!H152</f>
        <v>0</v>
      </c>
      <c r="J152" s="175"/>
      <c r="K152" s="173">
        <f>'Ingredients Price List'!G152</f>
        <v>0</v>
      </c>
      <c r="L152" s="174">
        <f>J152*'Ingredients Price List'!I152</f>
        <v>0</v>
      </c>
      <c r="N152" s="110"/>
      <c r="S152" s="109"/>
      <c r="T152" s="109"/>
      <c r="U152" s="109"/>
      <c r="V152" s="109"/>
      <c r="W152" s="109"/>
      <c r="X152" s="109"/>
      <c r="Y152" s="109"/>
      <c r="Z152" s="109"/>
      <c r="AA152" s="109"/>
      <c r="AB152" s="109"/>
      <c r="AC152" s="109"/>
      <c r="AD152" s="109"/>
      <c r="AE152" s="109"/>
      <c r="AF152" s="109"/>
    </row>
    <row r="153" spans="2:32" ht="15.95" hidden="1" customHeight="1" x14ac:dyDescent="0.25">
      <c r="B153" s="162" t="str">
        <f>'Ingredients Price List'!B153</f>
        <v>Fish</v>
      </c>
      <c r="C153" s="163">
        <f>'Ingredients Price List'!D153</f>
        <v>0</v>
      </c>
      <c r="D153" s="164">
        <v>0</v>
      </c>
      <c r="E153" s="164"/>
      <c r="F153" s="164"/>
      <c r="G153" s="170">
        <f>'Ingredients Price List'!F153</f>
        <v>0</v>
      </c>
      <c r="H153" s="163">
        <f>'Ingredients Price List'!G153</f>
        <v>0</v>
      </c>
      <c r="I153" s="171">
        <f>'Ingredients Price List'!H153</f>
        <v>0</v>
      </c>
      <c r="J153" s="175"/>
      <c r="K153" s="173">
        <f>'Ingredients Price List'!G153</f>
        <v>0</v>
      </c>
      <c r="L153" s="174">
        <f>J153*'Ingredients Price List'!I153</f>
        <v>0</v>
      </c>
      <c r="N153" s="110"/>
      <c r="O153" s="126"/>
      <c r="S153" s="109"/>
      <c r="T153" s="109"/>
      <c r="U153" s="109"/>
      <c r="V153" s="109"/>
      <c r="W153" s="109"/>
      <c r="X153" s="109"/>
      <c r="Y153" s="109"/>
      <c r="Z153" s="109"/>
      <c r="AA153" s="109"/>
      <c r="AB153" s="109"/>
      <c r="AC153" s="109"/>
      <c r="AD153" s="109"/>
      <c r="AE153" s="109"/>
      <c r="AF153" s="109"/>
    </row>
    <row r="154" spans="2:32" ht="15.95" hidden="1" customHeight="1" x14ac:dyDescent="0.25">
      <c r="B154" s="162" t="str">
        <f>'Ingredients Price List'!B154</f>
        <v>Fish</v>
      </c>
      <c r="C154" s="163">
        <f>'Ingredients Price List'!D154</f>
        <v>0</v>
      </c>
      <c r="D154" s="164">
        <v>0</v>
      </c>
      <c r="E154" s="164"/>
      <c r="F154" s="164"/>
      <c r="G154" s="170">
        <f>'Ingredients Price List'!F154</f>
        <v>0</v>
      </c>
      <c r="H154" s="163">
        <f>'Ingredients Price List'!G154</f>
        <v>0</v>
      </c>
      <c r="I154" s="171">
        <f>'Ingredients Price List'!H154</f>
        <v>0</v>
      </c>
      <c r="J154" s="175"/>
      <c r="K154" s="173">
        <f>'Ingredients Price List'!G154</f>
        <v>0</v>
      </c>
      <c r="L154" s="174">
        <f>J154*'Ingredients Price List'!I154</f>
        <v>0</v>
      </c>
      <c r="N154" s="110"/>
      <c r="S154" s="109"/>
      <c r="T154" s="109"/>
      <c r="U154" s="109"/>
      <c r="V154" s="109"/>
      <c r="W154" s="109"/>
      <c r="X154" s="109"/>
      <c r="Y154" s="109"/>
      <c r="Z154" s="109"/>
      <c r="AA154" s="109"/>
      <c r="AB154" s="109"/>
      <c r="AC154" s="109"/>
      <c r="AD154" s="109"/>
      <c r="AE154" s="109"/>
      <c r="AF154" s="109"/>
    </row>
    <row r="155" spans="2:32" ht="15.95" hidden="1" customHeight="1" x14ac:dyDescent="0.25">
      <c r="B155" s="162" t="str">
        <f>'Ingredients Price List'!B155</f>
        <v>Fish</v>
      </c>
      <c r="C155" s="163">
        <f>'Ingredients Price List'!D155</f>
        <v>0</v>
      </c>
      <c r="D155" s="164">
        <v>0</v>
      </c>
      <c r="E155" s="164"/>
      <c r="F155" s="164"/>
      <c r="G155" s="170">
        <f>'Ingredients Price List'!F155</f>
        <v>0</v>
      </c>
      <c r="H155" s="163">
        <f>'Ingredients Price List'!G155</f>
        <v>0</v>
      </c>
      <c r="I155" s="171">
        <f>'Ingredients Price List'!H155</f>
        <v>0</v>
      </c>
      <c r="J155" s="175"/>
      <c r="K155" s="173">
        <f>'Ingredients Price List'!G155</f>
        <v>0</v>
      </c>
      <c r="L155" s="174">
        <f>J155*'Ingredients Price List'!I155</f>
        <v>0</v>
      </c>
      <c r="N155" s="110"/>
      <c r="S155" s="109"/>
      <c r="T155" s="109"/>
      <c r="U155" s="109"/>
      <c r="V155" s="109"/>
      <c r="W155" s="109"/>
      <c r="X155" s="109"/>
      <c r="Y155" s="109"/>
      <c r="Z155" s="109"/>
      <c r="AA155" s="109"/>
      <c r="AB155" s="109"/>
      <c r="AC155" s="109"/>
      <c r="AD155" s="109"/>
      <c r="AE155" s="109"/>
      <c r="AF155" s="109"/>
    </row>
    <row r="156" spans="2:32" ht="15.95" hidden="1" customHeight="1" x14ac:dyDescent="0.25">
      <c r="B156" s="162" t="str">
        <f>'Ingredients Price List'!B156</f>
        <v>Fish</v>
      </c>
      <c r="C156" s="163">
        <f>'Ingredients Price List'!D156</f>
        <v>0</v>
      </c>
      <c r="D156" s="164">
        <v>0</v>
      </c>
      <c r="E156" s="164"/>
      <c r="F156" s="164"/>
      <c r="G156" s="170">
        <f>'Ingredients Price List'!F156</f>
        <v>0</v>
      </c>
      <c r="H156" s="163">
        <f>'Ingredients Price List'!G156</f>
        <v>0</v>
      </c>
      <c r="I156" s="171">
        <f>'Ingredients Price List'!H156</f>
        <v>0</v>
      </c>
      <c r="J156" s="175"/>
      <c r="K156" s="173">
        <f>'Ingredients Price List'!G156</f>
        <v>0</v>
      </c>
      <c r="L156" s="174">
        <f>J156*'Ingredients Price List'!I156</f>
        <v>0</v>
      </c>
      <c r="N156" s="110"/>
      <c r="S156" s="109"/>
      <c r="T156" s="109"/>
      <c r="U156" s="109"/>
      <c r="V156" s="109"/>
      <c r="W156" s="109"/>
      <c r="X156" s="109"/>
      <c r="Y156" s="109"/>
      <c r="Z156" s="109"/>
      <c r="AA156" s="109"/>
      <c r="AB156" s="109"/>
      <c r="AC156" s="109"/>
      <c r="AD156" s="109"/>
      <c r="AE156" s="109"/>
      <c r="AF156" s="109"/>
    </row>
    <row r="157" spans="2:32" ht="15.95" hidden="1" customHeight="1" x14ac:dyDescent="0.25">
      <c r="B157" s="162" t="str">
        <f>'Ingredients Price List'!B157</f>
        <v>Fish</v>
      </c>
      <c r="C157" s="163">
        <f>'Ingredients Price List'!D157</f>
        <v>0</v>
      </c>
      <c r="D157" s="164">
        <v>0</v>
      </c>
      <c r="E157" s="164"/>
      <c r="F157" s="164"/>
      <c r="G157" s="170">
        <f>'Ingredients Price List'!F157</f>
        <v>0</v>
      </c>
      <c r="H157" s="163">
        <f>'Ingredients Price List'!G157</f>
        <v>0</v>
      </c>
      <c r="I157" s="171">
        <f>'Ingredients Price List'!H157</f>
        <v>0</v>
      </c>
      <c r="J157" s="175"/>
      <c r="K157" s="173">
        <f>'Ingredients Price List'!G157</f>
        <v>0</v>
      </c>
      <c r="L157" s="174">
        <f>J157*'Ingredients Price List'!I157</f>
        <v>0</v>
      </c>
      <c r="N157" s="110"/>
      <c r="S157" s="109"/>
      <c r="T157" s="109"/>
      <c r="U157" s="109"/>
      <c r="V157" s="109"/>
      <c r="W157" s="109"/>
      <c r="X157" s="109"/>
      <c r="Y157" s="109"/>
      <c r="Z157" s="109"/>
      <c r="AA157" s="109"/>
      <c r="AB157" s="109"/>
      <c r="AC157" s="109"/>
      <c r="AD157" s="109"/>
      <c r="AE157" s="109"/>
      <c r="AF157" s="109"/>
    </row>
    <row r="158" spans="2:32" ht="15.95" hidden="1" customHeight="1" x14ac:dyDescent="0.25">
      <c r="B158" s="162" t="str">
        <f>'Ingredients Price List'!B158</f>
        <v>Fish</v>
      </c>
      <c r="C158" s="163">
        <f>'Ingredients Price List'!D158</f>
        <v>0</v>
      </c>
      <c r="D158" s="164">
        <v>0</v>
      </c>
      <c r="E158" s="164"/>
      <c r="F158" s="164"/>
      <c r="G158" s="170">
        <f>'Ingredients Price List'!F158</f>
        <v>0</v>
      </c>
      <c r="H158" s="163">
        <f>'Ingredients Price List'!G158</f>
        <v>0</v>
      </c>
      <c r="I158" s="171">
        <f>'Ingredients Price List'!H158</f>
        <v>0</v>
      </c>
      <c r="J158" s="175"/>
      <c r="K158" s="173">
        <f>'Ingredients Price List'!G158</f>
        <v>0</v>
      </c>
      <c r="L158" s="174">
        <f>J158*'Ingredients Price List'!I158</f>
        <v>0</v>
      </c>
      <c r="N158" s="110"/>
      <c r="S158" s="109"/>
      <c r="T158" s="109"/>
      <c r="U158" s="109"/>
      <c r="V158" s="109"/>
      <c r="W158" s="109"/>
      <c r="X158" s="109"/>
      <c r="Y158" s="109"/>
      <c r="Z158" s="109"/>
      <c r="AA158" s="109"/>
      <c r="AB158" s="109"/>
      <c r="AC158" s="109"/>
      <c r="AD158" s="109"/>
      <c r="AE158" s="109"/>
      <c r="AF158" s="109"/>
    </row>
    <row r="159" spans="2:32" ht="15.95" hidden="1" customHeight="1" x14ac:dyDescent="0.25">
      <c r="B159" s="162" t="str">
        <f>'Ingredients Price List'!B159</f>
        <v>Fish</v>
      </c>
      <c r="C159" s="163">
        <f>'Ingredients Price List'!D159</f>
        <v>0</v>
      </c>
      <c r="D159" s="164">
        <v>0</v>
      </c>
      <c r="E159" s="164"/>
      <c r="F159" s="164"/>
      <c r="G159" s="170">
        <f>'Ingredients Price List'!F159</f>
        <v>0</v>
      </c>
      <c r="H159" s="163">
        <f>'Ingredients Price List'!G159</f>
        <v>0</v>
      </c>
      <c r="I159" s="171">
        <f>'Ingredients Price List'!H159</f>
        <v>0</v>
      </c>
      <c r="J159" s="175"/>
      <c r="K159" s="173">
        <f>'Ingredients Price List'!G159</f>
        <v>0</v>
      </c>
      <c r="L159" s="174">
        <f>J159*'Ingredients Price List'!I159</f>
        <v>0</v>
      </c>
      <c r="N159" s="110"/>
      <c r="S159" s="109"/>
      <c r="T159" s="109"/>
      <c r="U159" s="109"/>
      <c r="V159" s="109"/>
      <c r="W159" s="109"/>
      <c r="X159" s="109"/>
      <c r="Y159" s="109"/>
      <c r="Z159" s="109"/>
      <c r="AA159" s="109"/>
      <c r="AB159" s="109"/>
      <c r="AC159" s="109"/>
      <c r="AD159" s="109"/>
      <c r="AE159" s="109"/>
      <c r="AF159" s="109"/>
    </row>
    <row r="160" spans="2:32" ht="15.95" hidden="1" customHeight="1" x14ac:dyDescent="0.25">
      <c r="B160" s="162" t="str">
        <f>'Ingredients Price List'!B160</f>
        <v>Fish</v>
      </c>
      <c r="C160" s="163">
        <f>'Ingredients Price List'!D160</f>
        <v>0</v>
      </c>
      <c r="D160" s="164">
        <v>0</v>
      </c>
      <c r="E160" s="164"/>
      <c r="F160" s="164"/>
      <c r="G160" s="170">
        <f>'Ingredients Price List'!F160</f>
        <v>0</v>
      </c>
      <c r="H160" s="163">
        <f>'Ingredients Price List'!G160</f>
        <v>0</v>
      </c>
      <c r="I160" s="171">
        <f>'Ingredients Price List'!H160</f>
        <v>0</v>
      </c>
      <c r="J160" s="175"/>
      <c r="K160" s="173">
        <f>'Ingredients Price List'!G160</f>
        <v>0</v>
      </c>
      <c r="L160" s="174">
        <f>J160*'Ingredients Price List'!I160</f>
        <v>0</v>
      </c>
      <c r="N160" s="110"/>
      <c r="S160" s="109"/>
      <c r="T160" s="109"/>
      <c r="U160" s="109"/>
      <c r="V160" s="109"/>
      <c r="W160" s="109"/>
      <c r="X160" s="109"/>
      <c r="Y160" s="109"/>
      <c r="Z160" s="109"/>
      <c r="AA160" s="109"/>
      <c r="AB160" s="109"/>
      <c r="AC160" s="109"/>
      <c r="AD160" s="109"/>
      <c r="AE160" s="109"/>
      <c r="AF160" s="109"/>
    </row>
    <row r="161" spans="2:32" ht="15.95" hidden="1" customHeight="1" x14ac:dyDescent="0.25">
      <c r="B161" s="162" t="str">
        <f>'Ingredients Price List'!B161</f>
        <v>Fish</v>
      </c>
      <c r="C161" s="163">
        <f>'Ingredients Price List'!D161</f>
        <v>0</v>
      </c>
      <c r="D161" s="164">
        <v>0</v>
      </c>
      <c r="E161" s="164"/>
      <c r="F161" s="164"/>
      <c r="G161" s="170">
        <f>'Ingredients Price List'!F161</f>
        <v>0</v>
      </c>
      <c r="H161" s="163">
        <f>'Ingredients Price List'!G161</f>
        <v>0</v>
      </c>
      <c r="I161" s="171">
        <f>'Ingredients Price List'!H161</f>
        <v>0</v>
      </c>
      <c r="J161" s="175"/>
      <c r="K161" s="173">
        <f>'Ingredients Price List'!G161</f>
        <v>0</v>
      </c>
      <c r="L161" s="174">
        <f>J161*'Ingredients Price List'!I161</f>
        <v>0</v>
      </c>
      <c r="N161" s="110"/>
      <c r="S161" s="109"/>
      <c r="T161" s="109"/>
      <c r="U161" s="109"/>
      <c r="V161" s="109"/>
      <c r="W161" s="109"/>
      <c r="X161" s="109"/>
      <c r="Y161" s="109"/>
      <c r="Z161" s="109"/>
      <c r="AA161" s="109"/>
      <c r="AB161" s="109"/>
      <c r="AC161" s="109"/>
      <c r="AD161" s="109"/>
      <c r="AE161" s="109"/>
      <c r="AF161" s="109"/>
    </row>
    <row r="162" spans="2:32" ht="15.95" hidden="1" customHeight="1" x14ac:dyDescent="0.25">
      <c r="B162" s="162" t="str">
        <f>'Ingredients Price List'!B162</f>
        <v>Fish</v>
      </c>
      <c r="C162" s="163">
        <f>'Ingredients Price List'!D162</f>
        <v>0</v>
      </c>
      <c r="D162" s="164">
        <v>0</v>
      </c>
      <c r="E162" s="164"/>
      <c r="F162" s="164"/>
      <c r="G162" s="170">
        <f>'Ingredients Price List'!F162</f>
        <v>0</v>
      </c>
      <c r="H162" s="163">
        <f>'Ingredients Price List'!G162</f>
        <v>0</v>
      </c>
      <c r="I162" s="171">
        <f>'Ingredients Price List'!H162</f>
        <v>0</v>
      </c>
      <c r="J162" s="175"/>
      <c r="K162" s="173">
        <f>'Ingredients Price List'!G162</f>
        <v>0</v>
      </c>
      <c r="L162" s="174">
        <f>J162*'Ingredients Price List'!I162</f>
        <v>0</v>
      </c>
      <c r="N162" s="110"/>
      <c r="S162" s="109"/>
      <c r="T162" s="109"/>
      <c r="U162" s="109"/>
      <c r="V162" s="109"/>
      <c r="W162" s="109"/>
      <c r="X162" s="109"/>
      <c r="Y162" s="109"/>
      <c r="Z162" s="109"/>
      <c r="AA162" s="109"/>
      <c r="AB162" s="109"/>
      <c r="AC162" s="109"/>
      <c r="AD162" s="109"/>
      <c r="AE162" s="109"/>
      <c r="AF162" s="109"/>
    </row>
    <row r="163" spans="2:32" ht="15.95" hidden="1" customHeight="1" x14ac:dyDescent="0.25">
      <c r="B163" s="162" t="str">
        <f>'Ingredients Price List'!B163</f>
        <v>Fish</v>
      </c>
      <c r="C163" s="163">
        <f>'Ingredients Price List'!D163</f>
        <v>0</v>
      </c>
      <c r="D163" s="164">
        <v>0</v>
      </c>
      <c r="E163" s="164"/>
      <c r="F163" s="164"/>
      <c r="G163" s="170">
        <f>'Ingredients Price List'!F163</f>
        <v>0</v>
      </c>
      <c r="H163" s="163">
        <f>'Ingredients Price List'!G163</f>
        <v>0</v>
      </c>
      <c r="I163" s="171">
        <f>'Ingredients Price List'!H163</f>
        <v>0</v>
      </c>
      <c r="J163" s="175"/>
      <c r="K163" s="173">
        <f>'Ingredients Price List'!G163</f>
        <v>0</v>
      </c>
      <c r="L163" s="174">
        <f>J163*'Ingredients Price List'!I163</f>
        <v>0</v>
      </c>
      <c r="N163" s="130"/>
      <c r="S163" s="109"/>
      <c r="T163" s="109"/>
      <c r="U163" s="109"/>
      <c r="V163" s="109"/>
      <c r="W163" s="109"/>
      <c r="X163" s="109"/>
      <c r="Y163" s="109"/>
      <c r="Z163" s="109"/>
      <c r="AA163" s="109"/>
      <c r="AB163" s="109"/>
      <c r="AC163" s="109"/>
      <c r="AD163" s="109"/>
      <c r="AE163" s="109"/>
      <c r="AF163" s="109"/>
    </row>
    <row r="164" spans="2:32" ht="15.95" hidden="1" customHeight="1" x14ac:dyDescent="0.25">
      <c r="B164" s="162" t="str">
        <f>'Ingredients Price List'!B164</f>
        <v>Fish</v>
      </c>
      <c r="C164" s="163">
        <f>'Ingredients Price List'!D164</f>
        <v>0</v>
      </c>
      <c r="D164" s="164">
        <v>0</v>
      </c>
      <c r="E164" s="164"/>
      <c r="F164" s="164"/>
      <c r="G164" s="170">
        <f>'Ingredients Price List'!F164</f>
        <v>0</v>
      </c>
      <c r="H164" s="163">
        <f>'Ingredients Price List'!G164</f>
        <v>0</v>
      </c>
      <c r="I164" s="171">
        <f>'Ingredients Price List'!H164</f>
        <v>0</v>
      </c>
      <c r="J164" s="175"/>
      <c r="K164" s="173">
        <f>'Ingredients Price List'!G164</f>
        <v>0</v>
      </c>
      <c r="L164" s="174">
        <f>J164*'Ingredients Price List'!I164</f>
        <v>0</v>
      </c>
      <c r="N164" s="130"/>
      <c r="S164" s="109"/>
      <c r="T164" s="109"/>
      <c r="U164" s="109"/>
      <c r="V164" s="109"/>
      <c r="W164" s="109"/>
      <c r="X164" s="109"/>
      <c r="Y164" s="109"/>
      <c r="Z164" s="109"/>
      <c r="AA164" s="109"/>
      <c r="AB164" s="109"/>
      <c r="AC164" s="109"/>
      <c r="AD164" s="109"/>
      <c r="AE164" s="109"/>
      <c r="AF164" s="109"/>
    </row>
    <row r="165" spans="2:32" ht="15.95" hidden="1" customHeight="1" x14ac:dyDescent="0.25">
      <c r="B165" s="162" t="str">
        <f>'Ingredients Price List'!B165</f>
        <v>Fish</v>
      </c>
      <c r="C165" s="163">
        <f>'Ingredients Price List'!D165</f>
        <v>0</v>
      </c>
      <c r="D165" s="164">
        <v>0</v>
      </c>
      <c r="E165" s="164"/>
      <c r="F165" s="164"/>
      <c r="G165" s="170">
        <f>'Ingredients Price List'!F165</f>
        <v>0</v>
      </c>
      <c r="H165" s="163">
        <f>'Ingredients Price List'!G165</f>
        <v>0</v>
      </c>
      <c r="I165" s="171">
        <f>'Ingredients Price List'!H165</f>
        <v>0</v>
      </c>
      <c r="J165" s="175"/>
      <c r="K165" s="173">
        <f>'Ingredients Price List'!G165</f>
        <v>0</v>
      </c>
      <c r="L165" s="174">
        <f>J165*'Ingredients Price List'!I165</f>
        <v>0</v>
      </c>
      <c r="N165" s="110"/>
      <c r="S165" s="109"/>
      <c r="T165" s="109"/>
      <c r="U165" s="109"/>
      <c r="V165" s="109"/>
      <c r="W165" s="109"/>
      <c r="X165" s="109"/>
      <c r="Y165" s="109"/>
      <c r="Z165" s="109"/>
      <c r="AA165" s="109"/>
      <c r="AB165" s="109"/>
      <c r="AC165" s="109"/>
      <c r="AD165" s="109"/>
      <c r="AE165" s="109"/>
      <c r="AF165" s="109"/>
    </row>
    <row r="166" spans="2:32" ht="15.95" hidden="1" customHeight="1" x14ac:dyDescent="0.25">
      <c r="B166" s="162" t="str">
        <f>'Ingredients Price List'!B166</f>
        <v>Fish</v>
      </c>
      <c r="C166" s="163">
        <f>'Ingredients Price List'!D166</f>
        <v>0</v>
      </c>
      <c r="D166" s="164">
        <v>0</v>
      </c>
      <c r="E166" s="164"/>
      <c r="F166" s="164"/>
      <c r="G166" s="170">
        <f>'Ingredients Price List'!F166</f>
        <v>0</v>
      </c>
      <c r="H166" s="163">
        <f>'Ingredients Price List'!G166</f>
        <v>0</v>
      </c>
      <c r="I166" s="171">
        <f>'Ingredients Price List'!H166</f>
        <v>0</v>
      </c>
      <c r="J166" s="175"/>
      <c r="K166" s="173">
        <f>'Ingredients Price List'!G166</f>
        <v>0</v>
      </c>
      <c r="L166" s="174">
        <f>J166*'Ingredients Price List'!I166</f>
        <v>0</v>
      </c>
      <c r="N166" s="110"/>
      <c r="S166" s="109"/>
      <c r="T166" s="109"/>
      <c r="U166" s="109"/>
      <c r="V166" s="109"/>
      <c r="W166" s="109"/>
      <c r="X166" s="109"/>
      <c r="Y166" s="109"/>
      <c r="Z166" s="109"/>
      <c r="AA166" s="109"/>
      <c r="AB166" s="109"/>
      <c r="AC166" s="109"/>
      <c r="AD166" s="109"/>
      <c r="AE166" s="109"/>
      <c r="AF166" s="109"/>
    </row>
    <row r="167" spans="2:32" ht="15.95" hidden="1" customHeight="1" x14ac:dyDescent="0.25">
      <c r="B167" s="162" t="str">
        <f>'Ingredients Price List'!B167</f>
        <v>Fish</v>
      </c>
      <c r="C167" s="163">
        <f>'Ingredients Price List'!D167</f>
        <v>0</v>
      </c>
      <c r="D167" s="164">
        <v>0</v>
      </c>
      <c r="E167" s="164"/>
      <c r="F167" s="164"/>
      <c r="G167" s="170">
        <f>'Ingredients Price List'!F167</f>
        <v>0</v>
      </c>
      <c r="H167" s="163">
        <f>'Ingredients Price List'!G167</f>
        <v>0</v>
      </c>
      <c r="I167" s="171">
        <f>'Ingredients Price List'!H167</f>
        <v>0</v>
      </c>
      <c r="J167" s="175"/>
      <c r="K167" s="173">
        <f>'Ingredients Price List'!G167</f>
        <v>0</v>
      </c>
      <c r="L167" s="174">
        <f>J167*'Ingredients Price List'!I167</f>
        <v>0</v>
      </c>
      <c r="N167" s="110"/>
      <c r="S167" s="109"/>
      <c r="T167" s="109"/>
      <c r="U167" s="109"/>
      <c r="V167" s="109"/>
      <c r="W167" s="109"/>
      <c r="X167" s="109"/>
      <c r="Y167" s="109"/>
      <c r="Z167" s="109"/>
      <c r="AA167" s="109"/>
      <c r="AB167" s="109"/>
      <c r="AC167" s="109"/>
      <c r="AD167" s="109"/>
      <c r="AE167" s="109"/>
      <c r="AF167" s="109"/>
    </row>
    <row r="168" spans="2:32" ht="15.95" hidden="1" customHeight="1" x14ac:dyDescent="0.25">
      <c r="B168" s="162" t="str">
        <f>'Ingredients Price List'!B168</f>
        <v>Fish</v>
      </c>
      <c r="C168" s="163">
        <f>'Ingredients Price List'!D168</f>
        <v>0</v>
      </c>
      <c r="D168" s="164">
        <v>0</v>
      </c>
      <c r="E168" s="164"/>
      <c r="F168" s="164"/>
      <c r="G168" s="170">
        <f>'Ingredients Price List'!F168</f>
        <v>0</v>
      </c>
      <c r="H168" s="163">
        <f>'Ingredients Price List'!G168</f>
        <v>0</v>
      </c>
      <c r="I168" s="171">
        <f>'Ingredients Price List'!H168</f>
        <v>0</v>
      </c>
      <c r="J168" s="175"/>
      <c r="K168" s="173">
        <f>'Ingredients Price List'!G168</f>
        <v>0</v>
      </c>
      <c r="L168" s="174">
        <f>J168*'Ingredients Price List'!I168</f>
        <v>0</v>
      </c>
      <c r="N168" s="110"/>
      <c r="S168" s="109"/>
      <c r="T168" s="109"/>
      <c r="U168" s="109"/>
      <c r="V168" s="109"/>
      <c r="W168" s="109"/>
      <c r="X168" s="109"/>
      <c r="Y168" s="109"/>
      <c r="Z168" s="109"/>
      <c r="AA168" s="109"/>
      <c r="AB168" s="109"/>
      <c r="AC168" s="109"/>
      <c r="AD168" s="109"/>
      <c r="AE168" s="109"/>
      <c r="AF168" s="109"/>
    </row>
    <row r="169" spans="2:32" ht="15.95" hidden="1" customHeight="1" x14ac:dyDescent="0.25">
      <c r="B169" s="162" t="str">
        <f>'Ingredients Price List'!B169</f>
        <v>Fish</v>
      </c>
      <c r="C169" s="163">
        <f>'Ingredients Price List'!D169</f>
        <v>0</v>
      </c>
      <c r="D169" s="164">
        <v>0</v>
      </c>
      <c r="E169" s="164"/>
      <c r="F169" s="164"/>
      <c r="G169" s="170">
        <f>'Ingredients Price List'!F169</f>
        <v>0</v>
      </c>
      <c r="H169" s="163">
        <f>'Ingredients Price List'!G169</f>
        <v>0</v>
      </c>
      <c r="I169" s="171">
        <f>'Ingredients Price List'!H169</f>
        <v>0</v>
      </c>
      <c r="J169" s="175"/>
      <c r="K169" s="173">
        <f>'Ingredients Price List'!G169</f>
        <v>0</v>
      </c>
      <c r="L169" s="174">
        <f>J169*'Ingredients Price List'!I169</f>
        <v>0</v>
      </c>
      <c r="N169" s="110"/>
      <c r="S169" s="109"/>
      <c r="T169" s="109"/>
      <c r="U169" s="109"/>
      <c r="V169" s="109"/>
      <c r="W169" s="109"/>
      <c r="X169" s="109"/>
      <c r="Y169" s="109"/>
      <c r="Z169" s="109"/>
      <c r="AA169" s="109"/>
      <c r="AB169" s="109"/>
      <c r="AC169" s="109"/>
      <c r="AD169" s="109"/>
      <c r="AE169" s="109"/>
      <c r="AF169" s="109"/>
    </row>
    <row r="170" spans="2:32" ht="15.95" hidden="1" customHeight="1" x14ac:dyDescent="0.25">
      <c r="B170" s="162" t="str">
        <f>'Ingredients Price List'!B170</f>
        <v>Fish</v>
      </c>
      <c r="C170" s="163">
        <f>'Ingredients Price List'!D170</f>
        <v>0</v>
      </c>
      <c r="D170" s="164">
        <v>0</v>
      </c>
      <c r="E170" s="164"/>
      <c r="F170" s="164"/>
      <c r="G170" s="170">
        <f>'Ingredients Price List'!F170</f>
        <v>0</v>
      </c>
      <c r="H170" s="163">
        <f>'Ingredients Price List'!G170</f>
        <v>0</v>
      </c>
      <c r="I170" s="171">
        <f>'Ingredients Price List'!H170</f>
        <v>0</v>
      </c>
      <c r="J170" s="175"/>
      <c r="K170" s="173">
        <f>'Ingredients Price List'!G170</f>
        <v>0</v>
      </c>
      <c r="L170" s="174">
        <f>J170*'Ingredients Price List'!I170</f>
        <v>0</v>
      </c>
      <c r="N170" s="110"/>
      <c r="S170" s="109"/>
      <c r="T170" s="109"/>
      <c r="U170" s="109"/>
      <c r="V170" s="109"/>
      <c r="W170" s="109"/>
      <c r="X170" s="109"/>
      <c r="Y170" s="109"/>
      <c r="Z170" s="109"/>
      <c r="AA170" s="109"/>
      <c r="AB170" s="109"/>
      <c r="AC170" s="109"/>
      <c r="AD170" s="109"/>
      <c r="AE170" s="109"/>
      <c r="AF170" s="109"/>
    </row>
    <row r="171" spans="2:32" ht="15.95" hidden="1" customHeight="1" x14ac:dyDescent="0.25">
      <c r="B171" s="162" t="str">
        <f>'Ingredients Price List'!B171</f>
        <v>Fish</v>
      </c>
      <c r="C171" s="163">
        <f>'Ingredients Price List'!D171</f>
        <v>0</v>
      </c>
      <c r="D171" s="164">
        <v>0</v>
      </c>
      <c r="E171" s="164"/>
      <c r="F171" s="164"/>
      <c r="G171" s="170">
        <f>'Ingredients Price List'!F171</f>
        <v>0</v>
      </c>
      <c r="H171" s="163">
        <f>'Ingredients Price List'!G171</f>
        <v>0</v>
      </c>
      <c r="I171" s="171">
        <f>'Ingredients Price List'!H171</f>
        <v>0</v>
      </c>
      <c r="J171" s="175"/>
      <c r="K171" s="173">
        <f>'Ingredients Price List'!G171</f>
        <v>0</v>
      </c>
      <c r="L171" s="174">
        <f>J171*'Ingredients Price List'!I171</f>
        <v>0</v>
      </c>
      <c r="N171" s="110"/>
      <c r="S171" s="109"/>
      <c r="T171" s="109"/>
      <c r="U171" s="109"/>
      <c r="V171" s="109"/>
      <c r="W171" s="109"/>
      <c r="X171" s="109"/>
      <c r="Y171" s="109"/>
      <c r="Z171" s="109"/>
      <c r="AA171" s="109"/>
      <c r="AB171" s="109"/>
      <c r="AC171" s="109"/>
      <c r="AD171" s="109"/>
      <c r="AE171" s="109"/>
      <c r="AF171" s="109"/>
    </row>
    <row r="172" spans="2:32" ht="15.95" hidden="1" customHeight="1" x14ac:dyDescent="0.25">
      <c r="B172" s="162" t="str">
        <f>'Ingredients Price List'!B172</f>
        <v>Fish</v>
      </c>
      <c r="C172" s="163">
        <f>'Ingredients Price List'!D172</f>
        <v>0</v>
      </c>
      <c r="D172" s="164">
        <v>0</v>
      </c>
      <c r="E172" s="164"/>
      <c r="F172" s="164"/>
      <c r="G172" s="170">
        <f>'Ingredients Price List'!F172</f>
        <v>0</v>
      </c>
      <c r="H172" s="163">
        <f>'Ingredients Price List'!G172</f>
        <v>0</v>
      </c>
      <c r="I172" s="171">
        <f>'Ingredients Price List'!H172</f>
        <v>0</v>
      </c>
      <c r="J172" s="175"/>
      <c r="K172" s="173">
        <f>'Ingredients Price List'!G172</f>
        <v>0</v>
      </c>
      <c r="L172" s="174">
        <f>J172*'Ingredients Price List'!I172</f>
        <v>0</v>
      </c>
      <c r="N172" s="110"/>
      <c r="S172" s="109"/>
      <c r="T172" s="109"/>
      <c r="U172" s="109"/>
      <c r="V172" s="109"/>
      <c r="W172" s="109"/>
      <c r="X172" s="109"/>
      <c r="Y172" s="109"/>
      <c r="Z172" s="109"/>
      <c r="AA172" s="109"/>
      <c r="AB172" s="109"/>
      <c r="AC172" s="109"/>
      <c r="AD172" s="109"/>
      <c r="AE172" s="109"/>
      <c r="AF172" s="109"/>
    </row>
    <row r="173" spans="2:32" ht="15.95" hidden="1" customHeight="1" x14ac:dyDescent="0.25">
      <c r="B173" s="162" t="str">
        <f>'Ingredients Price List'!B173</f>
        <v>Fish</v>
      </c>
      <c r="C173" s="163">
        <f>'Ingredients Price List'!D173</f>
        <v>0</v>
      </c>
      <c r="D173" s="164" t="str">
        <v>Kippers</v>
      </c>
      <c r="E173" s="164"/>
      <c r="F173" s="164"/>
      <c r="G173" s="170">
        <f>'Ingredients Price List'!F173</f>
        <v>0</v>
      </c>
      <c r="H173" s="163">
        <f>'Ingredients Price List'!G173</f>
        <v>0</v>
      </c>
      <c r="I173" s="171">
        <f>'Ingredients Price List'!H173</f>
        <v>0</v>
      </c>
      <c r="J173" s="175"/>
      <c r="K173" s="173">
        <f>'Ingredients Price List'!G173</f>
        <v>0</v>
      </c>
      <c r="L173" s="174">
        <f>J173*'Ingredients Price List'!I173</f>
        <v>0</v>
      </c>
      <c r="N173" s="110"/>
      <c r="S173" s="109"/>
      <c r="T173" s="109"/>
      <c r="U173" s="109"/>
      <c r="V173" s="109"/>
      <c r="W173" s="109"/>
      <c r="X173" s="109"/>
      <c r="Y173" s="109"/>
      <c r="Z173" s="109"/>
      <c r="AA173" s="109"/>
      <c r="AB173" s="109"/>
      <c r="AC173" s="109"/>
      <c r="AD173" s="109"/>
      <c r="AE173" s="109"/>
      <c r="AF173" s="109"/>
    </row>
    <row r="174" spans="2:32" ht="15.95" hidden="1" customHeight="1" x14ac:dyDescent="0.25">
      <c r="B174" s="162" t="str">
        <f>'Ingredients Price List'!B174</f>
        <v>Fish</v>
      </c>
      <c r="C174" s="163">
        <f>'Ingredients Price List'!D174</f>
        <v>0</v>
      </c>
      <c r="D174" s="164" t="str">
        <v>Smoked Salmon</v>
      </c>
      <c r="E174" s="164"/>
      <c r="F174" s="164"/>
      <c r="G174" s="170">
        <f>'Ingredients Price List'!F174</f>
        <v>0</v>
      </c>
      <c r="H174" s="163">
        <f>'Ingredients Price List'!G174</f>
        <v>0</v>
      </c>
      <c r="I174" s="171">
        <f>'Ingredients Price List'!H174</f>
        <v>0</v>
      </c>
      <c r="J174" s="175"/>
      <c r="K174" s="173">
        <f>'Ingredients Price List'!G174</f>
        <v>0</v>
      </c>
      <c r="L174" s="174">
        <f>J174*'Ingredients Price List'!I174</f>
        <v>0</v>
      </c>
      <c r="N174" s="110"/>
      <c r="S174" s="109"/>
      <c r="T174" s="109"/>
      <c r="U174" s="109"/>
      <c r="V174" s="109"/>
      <c r="W174" s="109"/>
      <c r="X174" s="109"/>
      <c r="Y174" s="109"/>
      <c r="Z174" s="109"/>
      <c r="AA174" s="109"/>
      <c r="AB174" s="109"/>
      <c r="AC174" s="109"/>
      <c r="AD174" s="109"/>
      <c r="AE174" s="109"/>
      <c r="AF174" s="109"/>
    </row>
    <row r="175" spans="2:32" ht="15.95" hidden="1" customHeight="1" x14ac:dyDescent="0.25">
      <c r="B175" s="162" t="str">
        <f>'Ingredients Price List'!B175</f>
        <v>Fish</v>
      </c>
      <c r="C175" s="163">
        <f>'Ingredients Price List'!D175</f>
        <v>0</v>
      </c>
      <c r="D175" s="164" t="str">
        <v>Ummera Smoked Salmon</v>
      </c>
      <c r="E175" s="164"/>
      <c r="F175" s="164"/>
      <c r="G175" s="170">
        <f>'Ingredients Price List'!F175</f>
        <v>0</v>
      </c>
      <c r="H175" s="163">
        <f>'Ingredients Price List'!G175</f>
        <v>0</v>
      </c>
      <c r="I175" s="171">
        <f>'Ingredients Price List'!H175</f>
        <v>0</v>
      </c>
      <c r="J175" s="175"/>
      <c r="K175" s="173">
        <f>'Ingredients Price List'!G175</f>
        <v>0</v>
      </c>
      <c r="L175" s="174">
        <f>J175*'Ingredients Price List'!I175</f>
        <v>0</v>
      </c>
      <c r="N175" s="110"/>
      <c r="S175" s="109"/>
      <c r="T175" s="109"/>
      <c r="U175" s="109"/>
      <c r="V175" s="109"/>
      <c r="W175" s="109"/>
      <c r="X175" s="109"/>
      <c r="Y175" s="109"/>
      <c r="Z175" s="109"/>
      <c r="AA175" s="109"/>
      <c r="AB175" s="109"/>
      <c r="AC175" s="109"/>
      <c r="AD175" s="109"/>
      <c r="AE175" s="109"/>
      <c r="AF175" s="109"/>
    </row>
    <row r="176" spans="2:32" ht="15.95" customHeight="1" x14ac:dyDescent="0.25">
      <c r="B176" s="162" t="str">
        <f>'Ingredients Price List'!B176</f>
        <v>Freezer Items</v>
      </c>
      <c r="C176" s="163" t="str">
        <f>'Ingredients Price List'!D176</f>
        <v>Mixed Berries - Frozen</v>
      </c>
      <c r="D176" s="164" cm="1">
        <f t="array" ref="D176:D205">_xlfn._xlws.SORT(FreezerItems1,1,1)</f>
        <v>0</v>
      </c>
      <c r="E176" s="164" t="str" cm="1">
        <f t="array" ref="E176">_xlfn._xlws.FILTER(FreezerItems2, (FreezerItems2&lt;&gt;0))</f>
        <v>Mixed Berries - Frozen</v>
      </c>
      <c r="F176" s="169">
        <f>COUNTA(FreezerItems)</f>
        <v>1</v>
      </c>
      <c r="G176" s="170">
        <f>'Ingredients Price List'!F176</f>
        <v>0</v>
      </c>
      <c r="H176" s="163" t="str">
        <f>'Ingredients Price List'!G176</f>
        <v>kg</v>
      </c>
      <c r="I176" s="171">
        <f>'Ingredients Price List'!H176</f>
        <v>5.65</v>
      </c>
      <c r="J176" s="175"/>
      <c r="K176" s="173" t="str">
        <f>'Ingredients Price List'!G176</f>
        <v>kg</v>
      </c>
      <c r="L176" s="174">
        <f>J176*'Ingredients Price List'!I176</f>
        <v>0</v>
      </c>
      <c r="N176" s="128"/>
      <c r="S176" s="109"/>
      <c r="T176" s="109"/>
      <c r="U176" s="109"/>
      <c r="V176" s="109"/>
      <c r="W176" s="109"/>
      <c r="X176" s="109"/>
      <c r="Y176" s="109"/>
      <c r="Z176" s="109"/>
      <c r="AA176" s="109"/>
      <c r="AB176" s="109"/>
      <c r="AC176" s="109"/>
      <c r="AD176" s="109"/>
      <c r="AE176" s="109"/>
      <c r="AF176" s="109"/>
    </row>
    <row r="177" spans="2:32" ht="15.95" customHeight="1" x14ac:dyDescent="0.25">
      <c r="B177" s="162" t="str">
        <f>'Ingredients Price List'!B177</f>
        <v>Freezer Items</v>
      </c>
      <c r="C177" s="163">
        <f>'Ingredients Price List'!D177</f>
        <v>0</v>
      </c>
      <c r="D177" s="164">
        <v>0</v>
      </c>
      <c r="E177" s="164"/>
      <c r="F177" s="164"/>
      <c r="G177" s="170">
        <f>'Ingredients Price List'!F177</f>
        <v>0</v>
      </c>
      <c r="H177" s="163">
        <f>'Ingredients Price List'!G177</f>
        <v>0</v>
      </c>
      <c r="I177" s="171">
        <f>'Ingredients Price List'!H177</f>
        <v>0</v>
      </c>
      <c r="J177" s="175"/>
      <c r="K177" s="173">
        <f>'Ingredients Price List'!G177</f>
        <v>0</v>
      </c>
      <c r="L177" s="174">
        <f>J177*'Ingredients Price List'!I177</f>
        <v>0</v>
      </c>
      <c r="N177" s="128"/>
      <c r="S177" s="109"/>
      <c r="T177" s="109"/>
      <c r="U177" s="109"/>
      <c r="V177" s="109"/>
      <c r="W177" s="109"/>
      <c r="X177" s="109"/>
      <c r="Y177" s="109"/>
      <c r="Z177" s="109"/>
      <c r="AA177" s="109"/>
      <c r="AB177" s="109"/>
      <c r="AC177" s="109"/>
      <c r="AD177" s="109"/>
      <c r="AE177" s="109"/>
      <c r="AF177" s="109"/>
    </row>
    <row r="178" spans="2:32" ht="15.95" hidden="1" customHeight="1" x14ac:dyDescent="0.25">
      <c r="B178" s="162" t="str">
        <f>'Ingredients Price List'!B178</f>
        <v>Freezer Items</v>
      </c>
      <c r="C178" s="163">
        <f>'Ingredients Price List'!D178</f>
        <v>0</v>
      </c>
      <c r="D178" s="164">
        <v>0</v>
      </c>
      <c r="E178" s="164"/>
      <c r="F178" s="164"/>
      <c r="G178" s="170">
        <f>'Ingredients Price List'!F178</f>
        <v>0</v>
      </c>
      <c r="H178" s="163">
        <f>'Ingredients Price List'!G178</f>
        <v>0</v>
      </c>
      <c r="I178" s="171">
        <f>'Ingredients Price List'!H178</f>
        <v>0</v>
      </c>
      <c r="J178" s="175"/>
      <c r="K178" s="173">
        <f>'Ingredients Price List'!G178</f>
        <v>0</v>
      </c>
      <c r="L178" s="174">
        <f>J178*'Ingredients Price List'!I178</f>
        <v>0</v>
      </c>
      <c r="N178" s="128"/>
      <c r="S178" s="109"/>
      <c r="T178" s="109"/>
      <c r="U178" s="109"/>
      <c r="V178" s="109"/>
      <c r="W178" s="109"/>
      <c r="X178" s="109"/>
      <c r="Y178" s="109"/>
      <c r="Z178" s="109"/>
      <c r="AA178" s="109"/>
      <c r="AB178" s="109"/>
      <c r="AC178" s="109"/>
      <c r="AD178" s="109"/>
      <c r="AE178" s="109"/>
      <c r="AF178" s="109"/>
    </row>
    <row r="179" spans="2:32" ht="15.95" hidden="1" customHeight="1" x14ac:dyDescent="0.25">
      <c r="B179" s="162" t="str">
        <f>'Ingredients Price List'!B179</f>
        <v>Freezer Items</v>
      </c>
      <c r="C179" s="163">
        <f>'Ingredients Price List'!D179</f>
        <v>0</v>
      </c>
      <c r="D179" s="164">
        <v>0</v>
      </c>
      <c r="E179" s="164"/>
      <c r="F179" s="164"/>
      <c r="G179" s="170">
        <f>'Ingredients Price List'!F179</f>
        <v>0</v>
      </c>
      <c r="H179" s="163">
        <f>'Ingredients Price List'!G179</f>
        <v>0</v>
      </c>
      <c r="I179" s="171">
        <f>'Ingredients Price List'!H179</f>
        <v>0</v>
      </c>
      <c r="J179" s="175"/>
      <c r="K179" s="173">
        <f>'Ingredients Price List'!G179</f>
        <v>0</v>
      </c>
      <c r="L179" s="174">
        <f>J179*'Ingredients Price List'!I179</f>
        <v>0</v>
      </c>
      <c r="N179" s="110"/>
      <c r="S179" s="109"/>
      <c r="T179" s="109"/>
      <c r="U179" s="109"/>
      <c r="V179" s="109"/>
      <c r="W179" s="109"/>
      <c r="X179" s="109"/>
      <c r="Y179" s="109"/>
      <c r="Z179" s="109"/>
      <c r="AA179" s="109"/>
      <c r="AB179" s="109"/>
      <c r="AC179" s="109"/>
      <c r="AD179" s="109"/>
      <c r="AE179" s="109"/>
      <c r="AF179" s="109"/>
    </row>
    <row r="180" spans="2:32" ht="15.95" hidden="1" customHeight="1" x14ac:dyDescent="0.25">
      <c r="B180" s="162" t="str">
        <f>'Ingredients Price List'!B180</f>
        <v>Freezer Items</v>
      </c>
      <c r="C180" s="163">
        <f>'Ingredients Price List'!D180</f>
        <v>0</v>
      </c>
      <c r="D180" s="164">
        <v>0</v>
      </c>
      <c r="E180" s="164"/>
      <c r="F180" s="164"/>
      <c r="G180" s="170">
        <f>'Ingredients Price List'!F180</f>
        <v>0</v>
      </c>
      <c r="H180" s="163">
        <f>'Ingredients Price List'!G180</f>
        <v>0</v>
      </c>
      <c r="I180" s="171">
        <f>'Ingredients Price List'!H180</f>
        <v>0</v>
      </c>
      <c r="J180" s="175"/>
      <c r="K180" s="173">
        <f>'Ingredients Price List'!G180</f>
        <v>0</v>
      </c>
      <c r="L180" s="174">
        <f>J180*'Ingredients Price List'!I180</f>
        <v>0</v>
      </c>
      <c r="N180" s="110"/>
      <c r="S180" s="109"/>
      <c r="T180" s="109"/>
      <c r="U180" s="109"/>
      <c r="V180" s="109"/>
      <c r="W180" s="109"/>
      <c r="X180" s="109"/>
      <c r="Y180" s="109"/>
      <c r="Z180" s="109"/>
      <c r="AA180" s="109"/>
      <c r="AB180" s="109"/>
      <c r="AC180" s="109"/>
      <c r="AD180" s="109"/>
      <c r="AE180" s="109"/>
      <c r="AF180" s="109"/>
    </row>
    <row r="181" spans="2:32" ht="15.95" hidden="1" customHeight="1" x14ac:dyDescent="0.25">
      <c r="B181" s="162" t="str">
        <f>'Ingredients Price List'!B181</f>
        <v>Freezer Items</v>
      </c>
      <c r="C181" s="163">
        <f>'Ingredients Price List'!D181</f>
        <v>0</v>
      </c>
      <c r="D181" s="164">
        <v>0</v>
      </c>
      <c r="E181" s="164"/>
      <c r="F181" s="164"/>
      <c r="G181" s="170">
        <f>'Ingredients Price List'!F181</f>
        <v>0</v>
      </c>
      <c r="H181" s="163">
        <f>'Ingredients Price List'!G181</f>
        <v>0</v>
      </c>
      <c r="I181" s="171">
        <f>'Ingredients Price List'!H181</f>
        <v>0</v>
      </c>
      <c r="J181" s="175"/>
      <c r="K181" s="173">
        <f>'Ingredients Price List'!G181</f>
        <v>0</v>
      </c>
      <c r="L181" s="174">
        <f>J181*'Ingredients Price List'!I181</f>
        <v>0</v>
      </c>
      <c r="N181" s="110"/>
      <c r="S181" s="109"/>
      <c r="T181" s="109"/>
      <c r="U181" s="109"/>
      <c r="V181" s="109"/>
      <c r="W181" s="109"/>
      <c r="X181" s="109"/>
      <c r="Y181" s="109"/>
      <c r="Z181" s="109"/>
      <c r="AA181" s="109"/>
      <c r="AB181" s="109"/>
      <c r="AC181" s="109"/>
      <c r="AD181" s="109"/>
      <c r="AE181" s="109"/>
      <c r="AF181" s="109"/>
    </row>
    <row r="182" spans="2:32" ht="15.95" hidden="1" customHeight="1" x14ac:dyDescent="0.25">
      <c r="B182" s="162" t="str">
        <f>'Ingredients Price List'!B182</f>
        <v>Freezer Items</v>
      </c>
      <c r="C182" s="163">
        <f>'Ingredients Price List'!D182</f>
        <v>0</v>
      </c>
      <c r="D182" s="164">
        <v>0</v>
      </c>
      <c r="E182" s="164"/>
      <c r="F182" s="164"/>
      <c r="G182" s="170">
        <f>'Ingredients Price List'!F182</f>
        <v>0</v>
      </c>
      <c r="H182" s="163">
        <f>'Ingredients Price List'!G182</f>
        <v>0</v>
      </c>
      <c r="I182" s="171">
        <f>'Ingredients Price List'!H182</f>
        <v>0</v>
      </c>
      <c r="J182" s="175"/>
      <c r="K182" s="173">
        <f>'Ingredients Price List'!G182</f>
        <v>0</v>
      </c>
      <c r="L182" s="174">
        <f>J182*'Ingredients Price List'!I182</f>
        <v>0</v>
      </c>
      <c r="N182" s="110"/>
      <c r="S182" s="109"/>
      <c r="T182" s="109"/>
      <c r="U182" s="109"/>
      <c r="V182" s="109"/>
      <c r="W182" s="109"/>
      <c r="X182" s="109"/>
      <c r="Y182" s="109"/>
      <c r="Z182" s="109"/>
      <c r="AA182" s="109"/>
      <c r="AB182" s="109"/>
      <c r="AC182" s="109"/>
      <c r="AD182" s="109"/>
      <c r="AE182" s="109"/>
      <c r="AF182" s="109"/>
    </row>
    <row r="183" spans="2:32" ht="15.95" hidden="1" customHeight="1" x14ac:dyDescent="0.25">
      <c r="B183" s="162" t="str">
        <f>'Ingredients Price List'!B183</f>
        <v>Freezer Items</v>
      </c>
      <c r="C183" s="163">
        <f>'Ingredients Price List'!D183</f>
        <v>0</v>
      </c>
      <c r="D183" s="164">
        <v>0</v>
      </c>
      <c r="E183" s="164"/>
      <c r="F183" s="164"/>
      <c r="G183" s="170">
        <f>'Ingredients Price List'!F183</f>
        <v>0</v>
      </c>
      <c r="H183" s="163">
        <f>'Ingredients Price List'!G183</f>
        <v>0</v>
      </c>
      <c r="I183" s="171">
        <f>'Ingredients Price List'!H183</f>
        <v>0</v>
      </c>
      <c r="J183" s="175"/>
      <c r="K183" s="173">
        <f>'Ingredients Price List'!G183</f>
        <v>0</v>
      </c>
      <c r="L183" s="174">
        <f>J183*'Ingredients Price List'!I183</f>
        <v>0</v>
      </c>
      <c r="N183" s="110"/>
      <c r="S183" s="109"/>
      <c r="T183" s="109"/>
      <c r="U183" s="109"/>
      <c r="V183" s="109"/>
      <c r="W183" s="109"/>
      <c r="X183" s="109"/>
      <c r="Y183" s="109"/>
      <c r="Z183" s="109"/>
      <c r="AA183" s="109"/>
      <c r="AB183" s="109"/>
      <c r="AC183" s="109"/>
      <c r="AD183" s="109"/>
      <c r="AE183" s="109"/>
      <c r="AF183" s="109"/>
    </row>
    <row r="184" spans="2:32" ht="15.95" hidden="1" customHeight="1" x14ac:dyDescent="0.25">
      <c r="B184" s="162" t="str">
        <f>'Ingredients Price List'!B184</f>
        <v>Freezer Items</v>
      </c>
      <c r="C184" s="163">
        <f>'Ingredients Price List'!D184</f>
        <v>0</v>
      </c>
      <c r="D184" s="164">
        <v>0</v>
      </c>
      <c r="E184" s="164"/>
      <c r="F184" s="164"/>
      <c r="G184" s="170">
        <f>'Ingredients Price List'!F184</f>
        <v>0</v>
      </c>
      <c r="H184" s="163">
        <f>'Ingredients Price List'!G184</f>
        <v>0</v>
      </c>
      <c r="I184" s="171">
        <f>'Ingredients Price List'!H184</f>
        <v>0</v>
      </c>
      <c r="J184" s="175"/>
      <c r="K184" s="173">
        <f>'Ingredients Price List'!G184</f>
        <v>0</v>
      </c>
      <c r="L184" s="174">
        <f>J184*'Ingredients Price List'!I184</f>
        <v>0</v>
      </c>
      <c r="N184" s="110"/>
      <c r="S184" s="109"/>
      <c r="T184" s="109"/>
      <c r="U184" s="109"/>
      <c r="V184" s="109"/>
      <c r="W184" s="109"/>
      <c r="X184" s="109"/>
      <c r="Y184" s="109"/>
      <c r="Z184" s="109"/>
      <c r="AA184" s="109"/>
      <c r="AB184" s="109"/>
      <c r="AC184" s="109"/>
      <c r="AD184" s="109"/>
      <c r="AE184" s="109"/>
      <c r="AF184" s="109"/>
    </row>
    <row r="185" spans="2:32" ht="15.95" hidden="1" customHeight="1" x14ac:dyDescent="0.25">
      <c r="B185" s="162" t="str">
        <f>'Ingredients Price List'!B185</f>
        <v>Freezer Items</v>
      </c>
      <c r="C185" s="163">
        <f>'Ingredients Price List'!D185</f>
        <v>0</v>
      </c>
      <c r="D185" s="164">
        <v>0</v>
      </c>
      <c r="E185" s="164"/>
      <c r="F185" s="164"/>
      <c r="G185" s="170">
        <f>'Ingredients Price List'!F185</f>
        <v>0</v>
      </c>
      <c r="H185" s="163">
        <f>'Ingredients Price List'!G185</f>
        <v>0</v>
      </c>
      <c r="I185" s="171">
        <f>'Ingredients Price List'!H185</f>
        <v>0</v>
      </c>
      <c r="J185" s="175"/>
      <c r="K185" s="173">
        <f>'Ingredients Price List'!G185</f>
        <v>0</v>
      </c>
      <c r="L185" s="174">
        <f>J185*'Ingredients Price List'!I185</f>
        <v>0</v>
      </c>
      <c r="N185" s="110"/>
      <c r="S185" s="109"/>
      <c r="T185" s="109"/>
      <c r="U185" s="109"/>
      <c r="V185" s="109"/>
      <c r="W185" s="109"/>
      <c r="X185" s="109"/>
      <c r="Y185" s="109"/>
      <c r="Z185" s="109"/>
      <c r="AA185" s="109"/>
      <c r="AB185" s="109"/>
      <c r="AC185" s="109"/>
      <c r="AD185" s="109"/>
      <c r="AE185" s="109"/>
      <c r="AF185" s="109"/>
    </row>
    <row r="186" spans="2:32" ht="15.95" hidden="1" customHeight="1" x14ac:dyDescent="0.25">
      <c r="B186" s="162" t="str">
        <f>'Ingredients Price List'!B186</f>
        <v>Freezer Items</v>
      </c>
      <c r="C186" s="163">
        <f>'Ingredients Price List'!D186</f>
        <v>0</v>
      </c>
      <c r="D186" s="164">
        <v>0</v>
      </c>
      <c r="E186" s="164"/>
      <c r="F186" s="164"/>
      <c r="G186" s="170">
        <f>'Ingredients Price List'!F186</f>
        <v>0</v>
      </c>
      <c r="H186" s="163">
        <f>'Ingredients Price List'!G186</f>
        <v>0</v>
      </c>
      <c r="I186" s="171">
        <f>'Ingredients Price List'!H186</f>
        <v>0</v>
      </c>
      <c r="J186" s="175"/>
      <c r="K186" s="173">
        <f>'Ingredients Price List'!G186</f>
        <v>0</v>
      </c>
      <c r="L186" s="174">
        <f>J186*'Ingredients Price List'!I186</f>
        <v>0</v>
      </c>
      <c r="N186" s="110"/>
      <c r="S186" s="109"/>
      <c r="T186" s="109"/>
      <c r="U186" s="109"/>
      <c r="V186" s="109"/>
      <c r="W186" s="109"/>
      <c r="X186" s="109"/>
      <c r="Y186" s="109"/>
      <c r="Z186" s="109"/>
      <c r="AA186" s="109"/>
      <c r="AB186" s="109"/>
      <c r="AC186" s="109"/>
      <c r="AD186" s="109"/>
      <c r="AE186" s="109"/>
      <c r="AF186" s="109"/>
    </row>
    <row r="187" spans="2:32" ht="15.95" hidden="1" customHeight="1" x14ac:dyDescent="0.25">
      <c r="B187" s="162" t="str">
        <f>'Ingredients Price List'!B187</f>
        <v>Freezer Items</v>
      </c>
      <c r="C187" s="163">
        <f>'Ingredients Price List'!D187</f>
        <v>0</v>
      </c>
      <c r="D187" s="164">
        <v>0</v>
      </c>
      <c r="E187" s="164"/>
      <c r="F187" s="164"/>
      <c r="G187" s="170">
        <f>'Ingredients Price List'!F187</f>
        <v>0</v>
      </c>
      <c r="H187" s="163">
        <f>'Ingredients Price List'!G187</f>
        <v>0</v>
      </c>
      <c r="I187" s="171">
        <f>'Ingredients Price List'!H187</f>
        <v>0</v>
      </c>
      <c r="J187" s="175"/>
      <c r="K187" s="173">
        <f>'Ingredients Price List'!G187</f>
        <v>0</v>
      </c>
      <c r="L187" s="174">
        <f>J187*'Ingredients Price List'!I187</f>
        <v>0</v>
      </c>
      <c r="N187" s="110"/>
      <c r="S187" s="109"/>
      <c r="T187" s="109"/>
      <c r="U187" s="109"/>
      <c r="V187" s="109"/>
      <c r="W187" s="109"/>
      <c r="X187" s="109"/>
      <c r="Y187" s="109"/>
      <c r="Z187" s="109"/>
      <c r="AA187" s="109"/>
      <c r="AB187" s="109"/>
      <c r="AC187" s="109"/>
      <c r="AD187" s="109"/>
      <c r="AE187" s="109"/>
      <c r="AF187" s="109"/>
    </row>
    <row r="188" spans="2:32" ht="15.95" hidden="1" customHeight="1" x14ac:dyDescent="0.25">
      <c r="B188" s="162" t="str">
        <f>'Ingredients Price List'!B188</f>
        <v>Freezer Items</v>
      </c>
      <c r="C188" s="163">
        <f>'Ingredients Price List'!D188</f>
        <v>0</v>
      </c>
      <c r="D188" s="164">
        <v>0</v>
      </c>
      <c r="E188" s="164"/>
      <c r="F188" s="164"/>
      <c r="G188" s="170">
        <f>'Ingredients Price List'!F188</f>
        <v>0</v>
      </c>
      <c r="H188" s="163">
        <f>'Ingredients Price List'!G188</f>
        <v>0</v>
      </c>
      <c r="I188" s="171">
        <f>'Ingredients Price List'!H188</f>
        <v>0</v>
      </c>
      <c r="J188" s="175"/>
      <c r="K188" s="173">
        <f>'Ingredients Price List'!G188</f>
        <v>0</v>
      </c>
      <c r="L188" s="174">
        <f>J188*'Ingredients Price List'!I188</f>
        <v>0</v>
      </c>
      <c r="N188" s="110"/>
      <c r="S188" s="109"/>
      <c r="T188" s="109"/>
      <c r="U188" s="109"/>
      <c r="V188" s="109"/>
      <c r="W188" s="109"/>
      <c r="X188" s="109"/>
      <c r="Y188" s="109"/>
      <c r="Z188" s="109"/>
      <c r="AA188" s="109"/>
      <c r="AB188" s="109"/>
      <c r="AC188" s="109"/>
      <c r="AD188" s="109"/>
      <c r="AE188" s="109"/>
      <c r="AF188" s="109"/>
    </row>
    <row r="189" spans="2:32" ht="15.95" hidden="1" customHeight="1" x14ac:dyDescent="0.25">
      <c r="B189" s="162" t="str">
        <f>'Ingredients Price List'!B189</f>
        <v>Freezer Items</v>
      </c>
      <c r="C189" s="163">
        <f>'Ingredients Price List'!D189</f>
        <v>0</v>
      </c>
      <c r="D189" s="164">
        <v>0</v>
      </c>
      <c r="E189" s="164"/>
      <c r="F189" s="164"/>
      <c r="G189" s="170">
        <f>'Ingredients Price List'!F189</f>
        <v>0</v>
      </c>
      <c r="H189" s="163">
        <f>'Ingredients Price List'!G189</f>
        <v>0</v>
      </c>
      <c r="I189" s="171">
        <f>'Ingredients Price List'!H189</f>
        <v>0</v>
      </c>
      <c r="J189" s="175"/>
      <c r="K189" s="173">
        <f>'Ingredients Price List'!G189</f>
        <v>0</v>
      </c>
      <c r="L189" s="174">
        <f>J189*'Ingredients Price List'!I189</f>
        <v>0</v>
      </c>
      <c r="N189" s="110"/>
      <c r="S189" s="109"/>
      <c r="T189" s="109"/>
      <c r="U189" s="109"/>
      <c r="V189" s="109"/>
      <c r="W189" s="109"/>
      <c r="X189" s="109"/>
      <c r="Y189" s="109"/>
      <c r="Z189" s="109"/>
      <c r="AA189" s="109"/>
      <c r="AB189" s="109"/>
      <c r="AC189" s="109"/>
      <c r="AD189" s="109"/>
      <c r="AE189" s="109"/>
      <c r="AF189" s="109"/>
    </row>
    <row r="190" spans="2:32" ht="15.95" hidden="1" customHeight="1" x14ac:dyDescent="0.25">
      <c r="B190" s="162" t="str">
        <f>'Ingredients Price List'!B190</f>
        <v>Freezer Items</v>
      </c>
      <c r="C190" s="163">
        <f>'Ingredients Price List'!D190</f>
        <v>0</v>
      </c>
      <c r="D190" s="164">
        <v>0</v>
      </c>
      <c r="E190" s="164"/>
      <c r="F190" s="164"/>
      <c r="G190" s="170">
        <f>'Ingredients Price List'!F190</f>
        <v>0</v>
      </c>
      <c r="H190" s="163">
        <f>'Ingredients Price List'!G190</f>
        <v>0</v>
      </c>
      <c r="I190" s="171">
        <f>'Ingredients Price List'!H190</f>
        <v>0</v>
      </c>
      <c r="J190" s="175"/>
      <c r="K190" s="173">
        <f>'Ingredients Price List'!G190</f>
        <v>0</v>
      </c>
      <c r="L190" s="174">
        <f>J190*'Ingredients Price List'!I190</f>
        <v>0</v>
      </c>
      <c r="N190" s="110"/>
      <c r="S190" s="109"/>
      <c r="T190" s="109"/>
      <c r="U190" s="109"/>
      <c r="V190" s="109"/>
      <c r="W190" s="109"/>
      <c r="X190" s="109"/>
      <c r="Y190" s="109"/>
      <c r="Z190" s="109"/>
      <c r="AA190" s="109"/>
      <c r="AB190" s="109"/>
      <c r="AC190" s="109"/>
      <c r="AD190" s="109"/>
      <c r="AE190" s="109"/>
      <c r="AF190" s="109"/>
    </row>
    <row r="191" spans="2:32" ht="15.95" hidden="1" customHeight="1" x14ac:dyDescent="0.25">
      <c r="B191" s="162" t="str">
        <f>'Ingredients Price List'!B191</f>
        <v>Freezer Items</v>
      </c>
      <c r="C191" s="163">
        <f>'Ingredients Price List'!D191</f>
        <v>0</v>
      </c>
      <c r="D191" s="164">
        <v>0</v>
      </c>
      <c r="E191" s="164"/>
      <c r="F191" s="164"/>
      <c r="G191" s="170">
        <f>'Ingredients Price List'!F191</f>
        <v>0</v>
      </c>
      <c r="H191" s="163">
        <f>'Ingredients Price List'!G191</f>
        <v>0</v>
      </c>
      <c r="I191" s="171">
        <f>'Ingredients Price List'!H191</f>
        <v>0</v>
      </c>
      <c r="J191" s="175"/>
      <c r="K191" s="173">
        <f>'Ingredients Price List'!G191</f>
        <v>0</v>
      </c>
      <c r="L191" s="174">
        <f>J191*'Ingredients Price List'!I191</f>
        <v>0</v>
      </c>
      <c r="N191" s="110"/>
      <c r="S191" s="109"/>
      <c r="T191" s="109"/>
      <c r="U191" s="109"/>
      <c r="V191" s="109"/>
      <c r="W191" s="109"/>
      <c r="X191" s="109"/>
      <c r="Y191" s="109"/>
      <c r="Z191" s="109"/>
      <c r="AA191" s="109"/>
      <c r="AB191" s="109"/>
      <c r="AC191" s="109"/>
      <c r="AD191" s="109"/>
      <c r="AE191" s="109"/>
      <c r="AF191" s="109"/>
    </row>
    <row r="192" spans="2:32" ht="15.95" hidden="1" customHeight="1" x14ac:dyDescent="0.25">
      <c r="B192" s="162" t="str">
        <f>'Ingredients Price List'!B192</f>
        <v>Freezer Items</v>
      </c>
      <c r="C192" s="163">
        <f>'Ingredients Price List'!D192</f>
        <v>0</v>
      </c>
      <c r="D192" s="164">
        <v>0</v>
      </c>
      <c r="E192" s="164"/>
      <c r="F192" s="164"/>
      <c r="G192" s="170">
        <f>'Ingredients Price List'!F192</f>
        <v>0</v>
      </c>
      <c r="H192" s="163">
        <f>'Ingredients Price List'!G192</f>
        <v>0</v>
      </c>
      <c r="I192" s="171">
        <f>'Ingredients Price List'!H192</f>
        <v>0</v>
      </c>
      <c r="J192" s="175"/>
      <c r="K192" s="173">
        <f>'Ingredients Price List'!G192</f>
        <v>0</v>
      </c>
      <c r="L192" s="174">
        <f>J192*'Ingredients Price List'!I192</f>
        <v>0</v>
      </c>
      <c r="N192" s="110"/>
      <c r="S192" s="109"/>
      <c r="T192" s="109"/>
      <c r="U192" s="109"/>
      <c r="V192" s="109"/>
      <c r="W192" s="109"/>
      <c r="X192" s="109"/>
      <c r="Y192" s="109"/>
      <c r="Z192" s="109"/>
      <c r="AA192" s="109"/>
      <c r="AB192" s="109"/>
      <c r="AC192" s="109"/>
      <c r="AD192" s="109"/>
      <c r="AE192" s="109"/>
      <c r="AF192" s="109"/>
    </row>
    <row r="193" spans="2:32" ht="15.95" hidden="1" customHeight="1" x14ac:dyDescent="0.25">
      <c r="B193" s="162" t="str">
        <f>'Ingredients Price List'!B193</f>
        <v>Freezer Items</v>
      </c>
      <c r="C193" s="163">
        <f>'Ingredients Price List'!D193</f>
        <v>0</v>
      </c>
      <c r="D193" s="164">
        <v>0</v>
      </c>
      <c r="E193" s="164"/>
      <c r="F193" s="164"/>
      <c r="G193" s="170">
        <f>'Ingredients Price List'!F193</f>
        <v>0</v>
      </c>
      <c r="H193" s="163">
        <f>'Ingredients Price List'!G193</f>
        <v>0</v>
      </c>
      <c r="I193" s="171">
        <f>'Ingredients Price List'!H193</f>
        <v>0</v>
      </c>
      <c r="J193" s="175"/>
      <c r="K193" s="173">
        <f>'Ingredients Price List'!G193</f>
        <v>0</v>
      </c>
      <c r="L193" s="174">
        <f>J193*'Ingredients Price List'!I193</f>
        <v>0</v>
      </c>
      <c r="N193" s="110"/>
      <c r="S193" s="109"/>
      <c r="T193" s="109"/>
      <c r="U193" s="109"/>
      <c r="V193" s="109"/>
      <c r="W193" s="109"/>
      <c r="X193" s="109"/>
      <c r="Y193" s="109"/>
      <c r="Z193" s="109"/>
      <c r="AA193" s="109"/>
      <c r="AB193" s="109"/>
      <c r="AC193" s="109"/>
      <c r="AD193" s="109"/>
      <c r="AE193" s="109"/>
      <c r="AF193" s="109"/>
    </row>
    <row r="194" spans="2:32" ht="15.95" hidden="1" customHeight="1" x14ac:dyDescent="0.25">
      <c r="B194" s="162" t="str">
        <f>'Ingredients Price List'!B194</f>
        <v>Freezer Items</v>
      </c>
      <c r="C194" s="163">
        <f>'Ingredients Price List'!D194</f>
        <v>0</v>
      </c>
      <c r="D194" s="164">
        <v>0</v>
      </c>
      <c r="E194" s="164"/>
      <c r="F194" s="164"/>
      <c r="G194" s="170">
        <f>'Ingredients Price List'!F194</f>
        <v>0</v>
      </c>
      <c r="H194" s="163">
        <f>'Ingredients Price List'!G194</f>
        <v>0</v>
      </c>
      <c r="I194" s="171">
        <f>'Ingredients Price List'!H194</f>
        <v>0</v>
      </c>
      <c r="J194" s="175"/>
      <c r="K194" s="173">
        <f>'Ingredients Price List'!G194</f>
        <v>0</v>
      </c>
      <c r="L194" s="174">
        <f>J194*'Ingredients Price List'!I194</f>
        <v>0</v>
      </c>
      <c r="N194" s="110"/>
      <c r="S194" s="109"/>
      <c r="T194" s="109"/>
      <c r="U194" s="109"/>
      <c r="V194" s="109"/>
      <c r="W194" s="109"/>
      <c r="X194" s="109"/>
      <c r="Y194" s="109"/>
      <c r="Z194" s="109"/>
      <c r="AA194" s="109"/>
      <c r="AB194" s="109"/>
      <c r="AC194" s="109"/>
      <c r="AD194" s="109"/>
      <c r="AE194" s="109"/>
      <c r="AF194" s="109"/>
    </row>
    <row r="195" spans="2:32" ht="15.95" hidden="1" customHeight="1" x14ac:dyDescent="0.25">
      <c r="B195" s="162" t="str">
        <f>'Ingredients Price List'!B195</f>
        <v>Freezer Items</v>
      </c>
      <c r="C195" s="163">
        <f>'Ingredients Price List'!D195</f>
        <v>0</v>
      </c>
      <c r="D195" s="164">
        <v>0</v>
      </c>
      <c r="E195" s="164"/>
      <c r="F195" s="164"/>
      <c r="G195" s="170">
        <f>'Ingredients Price List'!F195</f>
        <v>0</v>
      </c>
      <c r="H195" s="163">
        <f>'Ingredients Price List'!G195</f>
        <v>0</v>
      </c>
      <c r="I195" s="171">
        <f>'Ingredients Price List'!H195</f>
        <v>0</v>
      </c>
      <c r="J195" s="175"/>
      <c r="K195" s="173">
        <f>'Ingredients Price List'!G195</f>
        <v>0</v>
      </c>
      <c r="L195" s="174">
        <f>J195*'Ingredients Price List'!I195</f>
        <v>0</v>
      </c>
      <c r="N195" s="110"/>
      <c r="S195" s="109"/>
      <c r="T195" s="109"/>
      <c r="U195" s="109"/>
      <c r="V195" s="109"/>
      <c r="W195" s="109"/>
      <c r="X195" s="109"/>
      <c r="Y195" s="109"/>
      <c r="Z195" s="109"/>
      <c r="AA195" s="109"/>
      <c r="AB195" s="109"/>
      <c r="AC195" s="109"/>
      <c r="AD195" s="109"/>
      <c r="AE195" s="109"/>
      <c r="AF195" s="109"/>
    </row>
    <row r="196" spans="2:32" ht="15.95" hidden="1" customHeight="1" x14ac:dyDescent="0.25">
      <c r="B196" s="162" t="str">
        <f>'Ingredients Price List'!B196</f>
        <v>Freezer Items</v>
      </c>
      <c r="C196" s="163">
        <f>'Ingredients Price List'!D196</f>
        <v>0</v>
      </c>
      <c r="D196" s="164">
        <v>0</v>
      </c>
      <c r="E196" s="164"/>
      <c r="F196" s="164"/>
      <c r="G196" s="170">
        <f>'Ingredients Price List'!F196</f>
        <v>0</v>
      </c>
      <c r="H196" s="163">
        <f>'Ingredients Price List'!G196</f>
        <v>0</v>
      </c>
      <c r="I196" s="171">
        <f>'Ingredients Price List'!H196</f>
        <v>0</v>
      </c>
      <c r="J196" s="175"/>
      <c r="K196" s="173">
        <f>'Ingredients Price List'!G196</f>
        <v>0</v>
      </c>
      <c r="L196" s="174">
        <f>J196*'Ingredients Price List'!I196</f>
        <v>0</v>
      </c>
      <c r="N196" s="110"/>
      <c r="S196" s="109"/>
      <c r="T196" s="109"/>
      <c r="U196" s="109"/>
      <c r="V196" s="109"/>
      <c r="W196" s="109"/>
      <c r="X196" s="109"/>
      <c r="Y196" s="109"/>
      <c r="Z196" s="109"/>
      <c r="AA196" s="109"/>
      <c r="AB196" s="109"/>
      <c r="AC196" s="109"/>
      <c r="AD196" s="109"/>
      <c r="AE196" s="109"/>
      <c r="AF196" s="109"/>
    </row>
    <row r="197" spans="2:32" ht="15.95" hidden="1" customHeight="1" x14ac:dyDescent="0.25">
      <c r="B197" s="162" t="str">
        <f>'Ingredients Price List'!B197</f>
        <v>Freezer Items</v>
      </c>
      <c r="C197" s="163">
        <f>'Ingredients Price List'!D197</f>
        <v>0</v>
      </c>
      <c r="D197" s="164">
        <v>0</v>
      </c>
      <c r="E197" s="164"/>
      <c r="F197" s="164"/>
      <c r="G197" s="170">
        <f>'Ingredients Price List'!F197</f>
        <v>0</v>
      </c>
      <c r="H197" s="163">
        <f>'Ingredients Price List'!G197</f>
        <v>0</v>
      </c>
      <c r="I197" s="171">
        <f>'Ingredients Price List'!H197</f>
        <v>0</v>
      </c>
      <c r="J197" s="175"/>
      <c r="K197" s="173">
        <f>'Ingredients Price List'!G197</f>
        <v>0</v>
      </c>
      <c r="L197" s="174">
        <f>J197*'Ingredients Price List'!I197</f>
        <v>0</v>
      </c>
      <c r="N197" s="110"/>
      <c r="S197" s="109"/>
      <c r="T197" s="109"/>
      <c r="U197" s="109"/>
      <c r="V197" s="109"/>
      <c r="W197" s="109"/>
      <c r="X197" s="109"/>
      <c r="Y197" s="109"/>
      <c r="Z197" s="109"/>
      <c r="AA197" s="109"/>
      <c r="AB197" s="109"/>
      <c r="AC197" s="109"/>
      <c r="AD197" s="109"/>
      <c r="AE197" s="109"/>
      <c r="AF197" s="109"/>
    </row>
    <row r="198" spans="2:32" ht="15.95" hidden="1" customHeight="1" x14ac:dyDescent="0.25">
      <c r="B198" s="162" t="str">
        <f>'Ingredients Price List'!B198</f>
        <v>Freezer Items</v>
      </c>
      <c r="C198" s="163">
        <f>'Ingredients Price List'!D198</f>
        <v>0</v>
      </c>
      <c r="D198" s="164">
        <v>0</v>
      </c>
      <c r="E198" s="164"/>
      <c r="F198" s="164"/>
      <c r="G198" s="170">
        <f>'Ingredients Price List'!F198</f>
        <v>0</v>
      </c>
      <c r="H198" s="163">
        <f>'Ingredients Price List'!G198</f>
        <v>0</v>
      </c>
      <c r="I198" s="171">
        <f>'Ingredients Price List'!H198</f>
        <v>0</v>
      </c>
      <c r="J198" s="175"/>
      <c r="K198" s="173">
        <f>'Ingredients Price List'!G198</f>
        <v>0</v>
      </c>
      <c r="L198" s="174">
        <f>J198*'Ingredients Price List'!I198</f>
        <v>0</v>
      </c>
      <c r="N198" s="110"/>
      <c r="S198" s="109"/>
      <c r="T198" s="109"/>
      <c r="U198" s="109"/>
      <c r="V198" s="109"/>
      <c r="W198" s="109"/>
      <c r="X198" s="109"/>
      <c r="Y198" s="109"/>
      <c r="Z198" s="109"/>
      <c r="AA198" s="109"/>
      <c r="AB198" s="109"/>
      <c r="AC198" s="109"/>
      <c r="AD198" s="109"/>
      <c r="AE198" s="109"/>
      <c r="AF198" s="109"/>
    </row>
    <row r="199" spans="2:32" ht="15.95" hidden="1" customHeight="1" x14ac:dyDescent="0.25">
      <c r="B199" s="162" t="str">
        <f>'Ingredients Price List'!B199</f>
        <v>Freezer Items</v>
      </c>
      <c r="C199" s="163">
        <f>'Ingredients Price List'!D199</f>
        <v>0</v>
      </c>
      <c r="D199" s="164">
        <v>0</v>
      </c>
      <c r="E199" s="164"/>
      <c r="F199" s="164"/>
      <c r="G199" s="170">
        <f>'Ingredients Price List'!F199</f>
        <v>0</v>
      </c>
      <c r="H199" s="163">
        <f>'Ingredients Price List'!G199</f>
        <v>0</v>
      </c>
      <c r="I199" s="171">
        <f>'Ingredients Price List'!H199</f>
        <v>0</v>
      </c>
      <c r="J199" s="175"/>
      <c r="K199" s="173">
        <f>'Ingredients Price List'!G199</f>
        <v>0</v>
      </c>
      <c r="L199" s="174">
        <f>J199*'Ingredients Price List'!I199</f>
        <v>0</v>
      </c>
      <c r="N199" s="110"/>
      <c r="S199" s="109"/>
      <c r="T199" s="109"/>
      <c r="U199" s="109"/>
      <c r="V199" s="109"/>
      <c r="W199" s="109"/>
      <c r="X199" s="109"/>
      <c r="Y199" s="109"/>
      <c r="Z199" s="109"/>
      <c r="AA199" s="109"/>
      <c r="AB199" s="109"/>
      <c r="AC199" s="109"/>
      <c r="AD199" s="109"/>
      <c r="AE199" s="109"/>
      <c r="AF199" s="109"/>
    </row>
    <row r="200" spans="2:32" ht="15.95" hidden="1" customHeight="1" x14ac:dyDescent="0.25">
      <c r="B200" s="162" t="str">
        <f>'Ingredients Price List'!B200</f>
        <v>Freezer Items</v>
      </c>
      <c r="C200" s="163">
        <f>'Ingredients Price List'!D200</f>
        <v>0</v>
      </c>
      <c r="D200" s="164">
        <v>0</v>
      </c>
      <c r="E200" s="164"/>
      <c r="F200" s="164"/>
      <c r="G200" s="170">
        <f>'Ingredients Price List'!F200</f>
        <v>0</v>
      </c>
      <c r="H200" s="163">
        <f>'Ingredients Price List'!G200</f>
        <v>0</v>
      </c>
      <c r="I200" s="171">
        <f>'Ingredients Price List'!H200</f>
        <v>0</v>
      </c>
      <c r="J200" s="175"/>
      <c r="K200" s="173">
        <f>'Ingredients Price List'!G200</f>
        <v>0</v>
      </c>
      <c r="L200" s="174">
        <f>J200*'Ingredients Price List'!I200</f>
        <v>0</v>
      </c>
      <c r="N200" s="110"/>
      <c r="S200" s="109"/>
      <c r="T200" s="109"/>
      <c r="U200" s="109"/>
      <c r="V200" s="109"/>
      <c r="W200" s="109"/>
      <c r="X200" s="109"/>
      <c r="Y200" s="109"/>
      <c r="Z200" s="109"/>
      <c r="AA200" s="109"/>
      <c r="AB200" s="109"/>
      <c r="AC200" s="109"/>
      <c r="AD200" s="109"/>
      <c r="AE200" s="109"/>
      <c r="AF200" s="109"/>
    </row>
    <row r="201" spans="2:32" ht="15.95" hidden="1" customHeight="1" x14ac:dyDescent="0.25">
      <c r="B201" s="162" t="str">
        <f>'Ingredients Price List'!B201</f>
        <v>Freezer Items</v>
      </c>
      <c r="C201" s="163">
        <f>'Ingredients Price List'!D201</f>
        <v>0</v>
      </c>
      <c r="D201" s="164">
        <v>0</v>
      </c>
      <c r="E201" s="164"/>
      <c r="F201" s="164"/>
      <c r="G201" s="170">
        <f>'Ingredients Price List'!F201</f>
        <v>0</v>
      </c>
      <c r="H201" s="163">
        <f>'Ingredients Price List'!G201</f>
        <v>0</v>
      </c>
      <c r="I201" s="171">
        <f>'Ingredients Price List'!H201</f>
        <v>0</v>
      </c>
      <c r="J201" s="175"/>
      <c r="K201" s="173">
        <f>'Ingredients Price List'!G201</f>
        <v>0</v>
      </c>
      <c r="L201" s="174">
        <f>J201*'Ingredients Price List'!I201</f>
        <v>0</v>
      </c>
      <c r="N201" s="110"/>
      <c r="S201" s="109"/>
      <c r="T201" s="109"/>
      <c r="U201" s="109"/>
      <c r="V201" s="109"/>
      <c r="W201" s="109"/>
      <c r="X201" s="109"/>
      <c r="Y201" s="109"/>
      <c r="Z201" s="109"/>
      <c r="AA201" s="109"/>
      <c r="AB201" s="109"/>
      <c r="AC201" s="109"/>
      <c r="AD201" s="109"/>
      <c r="AE201" s="109"/>
      <c r="AF201" s="109"/>
    </row>
    <row r="202" spans="2:32" ht="15.95" hidden="1" customHeight="1" x14ac:dyDescent="0.25">
      <c r="B202" s="162" t="str">
        <f>'Ingredients Price List'!B202</f>
        <v>Freezer Items</v>
      </c>
      <c r="C202" s="163">
        <f>'Ingredients Price List'!D202</f>
        <v>0</v>
      </c>
      <c r="D202" s="164">
        <v>0</v>
      </c>
      <c r="E202" s="164"/>
      <c r="F202" s="164"/>
      <c r="G202" s="170">
        <f>'Ingredients Price List'!F202</f>
        <v>0</v>
      </c>
      <c r="H202" s="163">
        <f>'Ingredients Price List'!G202</f>
        <v>0</v>
      </c>
      <c r="I202" s="171">
        <f>'Ingredients Price List'!H202</f>
        <v>0</v>
      </c>
      <c r="J202" s="175"/>
      <c r="K202" s="173">
        <f>'Ingredients Price List'!G202</f>
        <v>0</v>
      </c>
      <c r="L202" s="174">
        <f>J202*'Ingredients Price List'!I202</f>
        <v>0</v>
      </c>
      <c r="N202" s="110"/>
      <c r="S202" s="109"/>
      <c r="T202" s="109"/>
      <c r="U202" s="109"/>
      <c r="V202" s="109"/>
      <c r="W202" s="109"/>
      <c r="X202" s="109"/>
      <c r="Y202" s="109"/>
      <c r="Z202" s="109"/>
      <c r="AA202" s="109"/>
      <c r="AB202" s="109"/>
      <c r="AC202" s="109"/>
      <c r="AD202" s="109"/>
      <c r="AE202" s="109"/>
      <c r="AF202" s="109"/>
    </row>
    <row r="203" spans="2:32" ht="15.95" hidden="1" customHeight="1" x14ac:dyDescent="0.25">
      <c r="B203" s="162" t="str">
        <f>'Ingredients Price List'!B203</f>
        <v>Freezer Items</v>
      </c>
      <c r="C203" s="163">
        <f>'Ingredients Price List'!D203</f>
        <v>0</v>
      </c>
      <c r="D203" s="164">
        <v>0</v>
      </c>
      <c r="E203" s="164"/>
      <c r="F203" s="164"/>
      <c r="G203" s="170">
        <f>'Ingredients Price List'!F203</f>
        <v>0</v>
      </c>
      <c r="H203" s="163">
        <f>'Ingredients Price List'!G203</f>
        <v>0</v>
      </c>
      <c r="I203" s="171">
        <f>'Ingredients Price List'!H203</f>
        <v>0</v>
      </c>
      <c r="J203" s="175"/>
      <c r="K203" s="173">
        <f>'Ingredients Price List'!G203</f>
        <v>0</v>
      </c>
      <c r="L203" s="174">
        <f>J203*'Ingredients Price List'!I203</f>
        <v>0</v>
      </c>
      <c r="N203" s="110"/>
      <c r="S203" s="109"/>
      <c r="T203" s="109"/>
      <c r="U203" s="109"/>
      <c r="V203" s="109"/>
      <c r="W203" s="109"/>
      <c r="X203" s="109"/>
      <c r="Y203" s="109"/>
      <c r="Z203" s="109"/>
      <c r="AA203" s="109"/>
      <c r="AB203" s="109"/>
      <c r="AC203" s="109"/>
      <c r="AD203" s="109"/>
      <c r="AE203" s="109"/>
      <c r="AF203" s="109"/>
    </row>
    <row r="204" spans="2:32" ht="15.95" hidden="1" customHeight="1" x14ac:dyDescent="0.25">
      <c r="B204" s="162" t="str">
        <f>'Ingredients Price List'!B204</f>
        <v>Freezer Items</v>
      </c>
      <c r="C204" s="163">
        <f>'Ingredients Price List'!D204</f>
        <v>0</v>
      </c>
      <c r="D204" s="164">
        <v>0</v>
      </c>
      <c r="E204" s="164"/>
      <c r="F204" s="164"/>
      <c r="G204" s="170">
        <f>'Ingredients Price List'!F204</f>
        <v>0</v>
      </c>
      <c r="H204" s="163">
        <f>'Ingredients Price List'!G204</f>
        <v>0</v>
      </c>
      <c r="I204" s="171">
        <f>'Ingredients Price List'!H204</f>
        <v>0</v>
      </c>
      <c r="J204" s="175"/>
      <c r="K204" s="173">
        <f>'Ingredients Price List'!G204</f>
        <v>0</v>
      </c>
      <c r="L204" s="174">
        <f>J204*'Ingredients Price List'!I204</f>
        <v>0</v>
      </c>
      <c r="N204" s="110"/>
      <c r="S204" s="109"/>
      <c r="T204" s="109"/>
      <c r="U204" s="109"/>
      <c r="V204" s="109"/>
      <c r="W204" s="109"/>
      <c r="X204" s="109"/>
      <c r="Y204" s="109"/>
      <c r="Z204" s="109"/>
      <c r="AA204" s="109"/>
      <c r="AB204" s="109"/>
      <c r="AC204" s="109"/>
      <c r="AD204" s="109"/>
      <c r="AE204" s="109"/>
      <c r="AF204" s="109"/>
    </row>
    <row r="205" spans="2:32" ht="15.95" hidden="1" customHeight="1" x14ac:dyDescent="0.25">
      <c r="B205" s="162" t="str">
        <f>'Ingredients Price List'!B205</f>
        <v>Freezer Items</v>
      </c>
      <c r="C205" s="163">
        <f>'Ingredients Price List'!D205</f>
        <v>0</v>
      </c>
      <c r="D205" s="164" t="str">
        <v>Mixed Berries - Frozen</v>
      </c>
      <c r="E205" s="164"/>
      <c r="F205" s="164"/>
      <c r="G205" s="170">
        <f>'Ingredients Price List'!F205</f>
        <v>0</v>
      </c>
      <c r="H205" s="163">
        <f>'Ingredients Price List'!G205</f>
        <v>0</v>
      </c>
      <c r="I205" s="171">
        <f>'Ingredients Price List'!H205</f>
        <v>0</v>
      </c>
      <c r="J205" s="175"/>
      <c r="K205" s="173">
        <f>'Ingredients Price List'!G205</f>
        <v>0</v>
      </c>
      <c r="L205" s="174">
        <f>J205*'Ingredients Price List'!I205</f>
        <v>0</v>
      </c>
      <c r="N205" s="110"/>
      <c r="S205" s="109"/>
      <c r="T205" s="109"/>
      <c r="U205" s="109"/>
      <c r="V205" s="109"/>
      <c r="W205" s="109"/>
      <c r="X205" s="109"/>
      <c r="Y205" s="109"/>
      <c r="Z205" s="109"/>
      <c r="AA205" s="109"/>
      <c r="AB205" s="109"/>
      <c r="AC205" s="109"/>
      <c r="AD205" s="109"/>
      <c r="AE205" s="109"/>
      <c r="AF205" s="109"/>
    </row>
    <row r="206" spans="2:32" ht="15.95" customHeight="1" x14ac:dyDescent="0.25">
      <c r="B206" s="162" t="str">
        <f>'Ingredients Price List'!B206</f>
        <v>Fresh Fruit &amp; Veg</v>
      </c>
      <c r="C206" s="163" t="str">
        <f>'Ingredients Price List'!D206</f>
        <v>Apple</v>
      </c>
      <c r="D206" s="164" cm="1">
        <f t="array" ref="D206:D303">_xlfn._xlws.SORT(FreshFruitVeg1,1,1)</f>
        <v>0</v>
      </c>
      <c r="E206" s="164" t="str" cm="1">
        <f t="array" ref="E206:E239">_xlfn._xlws.FILTER(FreshFruitVeg2, (FreshFruitVeg2&lt;&gt;0))</f>
        <v>Apple</v>
      </c>
      <c r="F206" s="169">
        <f>COUNTA(FreshFruitVeg)</f>
        <v>34</v>
      </c>
      <c r="G206" s="170">
        <f>'Ingredients Price List'!F206</f>
        <v>0</v>
      </c>
      <c r="H206" s="163" t="str">
        <f>'Ingredients Price List'!G206</f>
        <v>each</v>
      </c>
      <c r="I206" s="171">
        <f>'Ingredients Price List'!H206</f>
        <v>0.3</v>
      </c>
      <c r="J206" s="175"/>
      <c r="K206" s="173" t="str">
        <f>'Ingredients Price List'!G206</f>
        <v>each</v>
      </c>
      <c r="L206" s="174">
        <f>J206*'Ingredients Price List'!I206</f>
        <v>0</v>
      </c>
      <c r="N206" s="110"/>
      <c r="S206" s="109"/>
      <c r="T206" s="109"/>
      <c r="U206" s="109"/>
      <c r="V206" s="109"/>
      <c r="W206" s="109"/>
      <c r="X206" s="109"/>
      <c r="Y206" s="109"/>
      <c r="Z206" s="109"/>
      <c r="AA206" s="109"/>
      <c r="AB206" s="109"/>
      <c r="AC206" s="109"/>
      <c r="AD206" s="109"/>
      <c r="AE206" s="109"/>
      <c r="AF206" s="109"/>
    </row>
    <row r="207" spans="2:32" ht="15.95" customHeight="1" x14ac:dyDescent="0.25">
      <c r="B207" s="162" t="str">
        <f>'Ingredients Price List'!B207</f>
        <v>Fresh Fruit &amp; Veg</v>
      </c>
      <c r="C207" s="163" t="str">
        <f>'Ingredients Price List'!D207</f>
        <v>Apple compote (house made)</v>
      </c>
      <c r="D207" s="164">
        <v>0</v>
      </c>
      <c r="E207" s="164" t="str">
        <v>Apple compote (house made)</v>
      </c>
      <c r="F207" s="164"/>
      <c r="G207" s="170">
        <f>'Ingredients Price List'!F207</f>
        <v>1.7</v>
      </c>
      <c r="H207" s="163" t="str">
        <f>'Ingredients Price List'!G207</f>
        <v>kg</v>
      </c>
      <c r="I207" s="171">
        <f>'Ingredients Price List'!H207</f>
        <v>3.93</v>
      </c>
      <c r="J207" s="175"/>
      <c r="K207" s="173" t="str">
        <f>'Ingredients Price List'!G207</f>
        <v>kg</v>
      </c>
      <c r="L207" s="174">
        <f>J207*'Ingredients Price List'!I207</f>
        <v>0</v>
      </c>
      <c r="N207" s="110"/>
      <c r="S207" s="109"/>
      <c r="T207" s="109"/>
      <c r="U207" s="109"/>
      <c r="V207" s="109"/>
      <c r="W207" s="109"/>
      <c r="X207" s="109"/>
      <c r="Y207" s="109"/>
      <c r="Z207" s="109"/>
      <c r="AA207" s="109"/>
      <c r="AB207" s="109"/>
      <c r="AC207" s="109"/>
      <c r="AD207" s="109"/>
      <c r="AE207" s="109"/>
      <c r="AF207" s="109"/>
    </row>
    <row r="208" spans="2:32" ht="15.95" customHeight="1" x14ac:dyDescent="0.25">
      <c r="B208" s="162" t="str">
        <f>'Ingredients Price List'!B208</f>
        <v>Fresh Fruit &amp; Veg</v>
      </c>
      <c r="C208" s="163" t="str">
        <f>'Ingredients Price List'!D208</f>
        <v>Avocado</v>
      </c>
      <c r="D208" s="164">
        <v>0</v>
      </c>
      <c r="E208" s="164" t="str">
        <v>Avocado</v>
      </c>
      <c r="F208" s="164"/>
      <c r="G208" s="170">
        <f>'Ingredients Price List'!F208</f>
        <v>1</v>
      </c>
      <c r="H208" s="163" t="str">
        <f>'Ingredients Price List'!G208</f>
        <v>each</v>
      </c>
      <c r="I208" s="171">
        <f>'Ingredients Price List'!H208</f>
        <v>0.9</v>
      </c>
      <c r="J208" s="175"/>
      <c r="K208" s="173" t="str">
        <f>'Ingredients Price List'!G208</f>
        <v>each</v>
      </c>
      <c r="L208" s="174">
        <f>J208*'Ingredients Price List'!I208</f>
        <v>0</v>
      </c>
      <c r="N208" s="110"/>
      <c r="S208" s="109"/>
      <c r="T208" s="109"/>
      <c r="U208" s="109"/>
      <c r="V208" s="109"/>
      <c r="W208" s="109"/>
      <c r="X208" s="109"/>
      <c r="Y208" s="109"/>
      <c r="Z208" s="109"/>
      <c r="AA208" s="109"/>
      <c r="AB208" s="109"/>
      <c r="AC208" s="109"/>
      <c r="AD208" s="109"/>
      <c r="AE208" s="109"/>
      <c r="AF208" s="109"/>
    </row>
    <row r="209" spans="2:32" ht="15.95" customHeight="1" x14ac:dyDescent="0.25">
      <c r="B209" s="162" t="str">
        <f>'Ingredients Price List'!B209</f>
        <v>Fresh Fruit &amp; Veg</v>
      </c>
      <c r="C209" s="163" t="str">
        <f>'Ingredients Price List'!D209</f>
        <v>Banana</v>
      </c>
      <c r="D209" s="164">
        <v>0</v>
      </c>
      <c r="E209" s="164" t="str">
        <v>Banana</v>
      </c>
      <c r="F209" s="164"/>
      <c r="G209" s="170">
        <f>'Ingredients Price List'!F209</f>
        <v>12.5</v>
      </c>
      <c r="H209" s="163" t="str">
        <f>'Ingredients Price List'!G209</f>
        <v>kg</v>
      </c>
      <c r="I209" s="171">
        <f>'Ingredients Price List'!H209</f>
        <v>20.9</v>
      </c>
      <c r="J209" s="175"/>
      <c r="K209" s="173" t="str">
        <f>'Ingredients Price List'!G209</f>
        <v>kg</v>
      </c>
      <c r="L209" s="174">
        <f>J209*'Ingredients Price List'!I209</f>
        <v>0</v>
      </c>
      <c r="N209" s="110"/>
      <c r="S209" s="109"/>
      <c r="T209" s="109"/>
      <c r="U209" s="109"/>
      <c r="V209" s="109"/>
      <c r="W209" s="109"/>
      <c r="X209" s="109"/>
      <c r="Y209" s="109"/>
      <c r="Z209" s="109"/>
      <c r="AA209" s="109"/>
      <c r="AB209" s="109"/>
      <c r="AC209" s="109"/>
      <c r="AD209" s="109"/>
      <c r="AE209" s="109"/>
      <c r="AF209" s="109"/>
    </row>
    <row r="210" spans="2:32" ht="15.95" customHeight="1" x14ac:dyDescent="0.25">
      <c r="B210" s="162" t="str">
        <f>'Ingredients Price List'!B210</f>
        <v>Fresh Fruit &amp; Veg</v>
      </c>
      <c r="C210" s="163" t="str">
        <f>'Ingredients Price List'!D210</f>
        <v>Banana (Organic)</v>
      </c>
      <c r="D210" s="164">
        <v>0</v>
      </c>
      <c r="E210" s="164" t="str">
        <v>Banana (Organic)</v>
      </c>
      <c r="F210" s="164"/>
      <c r="G210" s="170">
        <f>'Ingredients Price List'!F210</f>
        <v>1</v>
      </c>
      <c r="H210" s="163" t="str">
        <f>'Ingredients Price List'!G210</f>
        <v>each</v>
      </c>
      <c r="I210" s="171">
        <f>'Ingredients Price List'!H210</f>
        <v>0.45</v>
      </c>
      <c r="J210" s="175"/>
      <c r="K210" s="173" t="str">
        <f>'Ingredients Price List'!G210</f>
        <v>each</v>
      </c>
      <c r="L210" s="174">
        <f>J210*'Ingredients Price List'!I210</f>
        <v>0</v>
      </c>
      <c r="N210" s="110"/>
      <c r="S210" s="109"/>
      <c r="T210" s="109"/>
      <c r="U210" s="109"/>
      <c r="V210" s="109"/>
      <c r="W210" s="109"/>
      <c r="X210" s="109"/>
      <c r="Y210" s="109"/>
      <c r="Z210" s="109"/>
      <c r="AA210" s="109"/>
      <c r="AB210" s="109"/>
      <c r="AC210" s="109"/>
      <c r="AD210" s="109"/>
      <c r="AE210" s="109"/>
      <c r="AF210" s="109"/>
    </row>
    <row r="211" spans="2:32" ht="15.95" customHeight="1" x14ac:dyDescent="0.25">
      <c r="B211" s="162" t="str">
        <f>'Ingredients Price List'!B211</f>
        <v>Fresh Fruit &amp; Veg</v>
      </c>
      <c r="C211" s="163" t="str">
        <f>'Ingredients Price List'!D211</f>
        <v>Blackberries</v>
      </c>
      <c r="D211" s="164">
        <v>0</v>
      </c>
      <c r="E211" s="164" t="str">
        <v>Blackberries</v>
      </c>
      <c r="F211" s="164"/>
      <c r="G211" s="170">
        <f>'Ingredients Price List'!F211</f>
        <v>0.125</v>
      </c>
      <c r="H211" s="163" t="str">
        <f>'Ingredients Price List'!G211</f>
        <v>kg</v>
      </c>
      <c r="I211" s="171">
        <f>'Ingredients Price List'!H211</f>
        <v>2</v>
      </c>
      <c r="J211" s="175"/>
      <c r="K211" s="173" t="str">
        <f>'Ingredients Price List'!G211</f>
        <v>kg</v>
      </c>
      <c r="L211" s="174">
        <f>J211*'Ingredients Price List'!I211</f>
        <v>0</v>
      </c>
      <c r="N211" s="110"/>
      <c r="S211" s="109"/>
      <c r="T211" s="109"/>
      <c r="U211" s="109"/>
      <c r="V211" s="109"/>
      <c r="W211" s="109"/>
      <c r="X211" s="109"/>
      <c r="Y211" s="109"/>
      <c r="Z211" s="109"/>
      <c r="AA211" s="109"/>
      <c r="AB211" s="109"/>
      <c r="AC211" s="109"/>
      <c r="AD211" s="109"/>
      <c r="AE211" s="109"/>
      <c r="AF211" s="109"/>
    </row>
    <row r="212" spans="2:32" ht="15.95" customHeight="1" x14ac:dyDescent="0.25">
      <c r="B212" s="162" t="str">
        <f>'Ingredients Price List'!B212</f>
        <v>Fresh Fruit &amp; Veg</v>
      </c>
      <c r="C212" s="163" t="str">
        <f>'Ingredients Price List'!D212</f>
        <v>Blueberries</v>
      </c>
      <c r="D212" s="164">
        <v>0</v>
      </c>
      <c r="E212" s="164" t="str">
        <v>Blueberries</v>
      </c>
      <c r="F212" s="164"/>
      <c r="G212" s="170">
        <f>'Ingredients Price List'!F212</f>
        <v>0.2</v>
      </c>
      <c r="H212" s="163" t="str">
        <f>'Ingredients Price List'!G212</f>
        <v>kg</v>
      </c>
      <c r="I212" s="171">
        <f>'Ingredients Price List'!H212</f>
        <v>2.99</v>
      </c>
      <c r="J212" s="175"/>
      <c r="K212" s="173" t="str">
        <f>'Ingredients Price List'!G212</f>
        <v>kg</v>
      </c>
      <c r="L212" s="174">
        <f>J212*'Ingredients Price List'!I212</f>
        <v>0</v>
      </c>
      <c r="N212" s="110"/>
      <c r="S212" s="109"/>
      <c r="T212" s="109"/>
      <c r="U212" s="109"/>
      <c r="V212" s="109"/>
      <c r="W212" s="109"/>
      <c r="X212" s="109"/>
      <c r="Y212" s="109"/>
      <c r="Z212" s="109"/>
      <c r="AA212" s="109"/>
      <c r="AB212" s="109"/>
      <c r="AC212" s="109"/>
      <c r="AD212" s="109"/>
      <c r="AE212" s="109"/>
      <c r="AF212" s="109"/>
    </row>
    <row r="213" spans="2:32" ht="15.95" customHeight="1" x14ac:dyDescent="0.25">
      <c r="B213" s="162" t="str">
        <f>'Ingredients Price List'!B213</f>
        <v>Fresh Fruit &amp; Veg</v>
      </c>
      <c r="C213" s="163" t="str">
        <f>'Ingredients Price List'!D213</f>
        <v>Grapefruit - Yellow</v>
      </c>
      <c r="D213" s="164">
        <v>0</v>
      </c>
      <c r="E213" s="164" t="str">
        <v>Butternut Squash</v>
      </c>
      <c r="F213" s="164"/>
      <c r="G213" s="170">
        <f>'Ingredients Price List'!F213</f>
        <v>1</v>
      </c>
      <c r="H213" s="163" t="str">
        <f>'Ingredients Price List'!G213</f>
        <v>each</v>
      </c>
      <c r="I213" s="171">
        <f>'Ingredients Price List'!H213</f>
        <v>0.32</v>
      </c>
      <c r="J213" s="175"/>
      <c r="K213" s="173" t="str">
        <f>'Ingredients Price List'!G213</f>
        <v>each</v>
      </c>
      <c r="L213" s="174">
        <f>J213*'Ingredients Price List'!I213</f>
        <v>0</v>
      </c>
      <c r="N213" s="110"/>
      <c r="S213" s="109"/>
      <c r="T213" s="109"/>
      <c r="U213" s="109"/>
      <c r="V213" s="109"/>
      <c r="W213" s="109"/>
      <c r="X213" s="109"/>
      <c r="Y213" s="109"/>
      <c r="Z213" s="109"/>
      <c r="AA213" s="109"/>
      <c r="AB213" s="109"/>
      <c r="AC213" s="109"/>
      <c r="AD213" s="109"/>
      <c r="AE213" s="109"/>
      <c r="AF213" s="109"/>
    </row>
    <row r="214" spans="2:32" ht="15.95" customHeight="1" x14ac:dyDescent="0.25">
      <c r="B214" s="162" t="str">
        <f>'Ingredients Price List'!B214</f>
        <v>Fresh Fruit &amp; Veg</v>
      </c>
      <c r="C214" s="163" t="str">
        <f>'Ingredients Price List'!D214</f>
        <v>Lemon</v>
      </c>
      <c r="D214" s="164">
        <v>0</v>
      </c>
      <c r="E214" s="164" t="str">
        <v>Celery</v>
      </c>
      <c r="F214" s="164"/>
      <c r="G214" s="170">
        <f>'Ingredients Price List'!F214</f>
        <v>1</v>
      </c>
      <c r="H214" s="163" t="str">
        <f>'Ingredients Price List'!G214</f>
        <v>each</v>
      </c>
      <c r="I214" s="171">
        <f>'Ingredients Price List'!H214</f>
        <v>0.38</v>
      </c>
      <c r="J214" s="175"/>
      <c r="K214" s="173" t="str">
        <f>'Ingredients Price List'!G214</f>
        <v>each</v>
      </c>
      <c r="L214" s="174">
        <f>J214*'Ingredients Price List'!I214</f>
        <v>0</v>
      </c>
      <c r="N214" s="110"/>
      <c r="S214" s="109"/>
      <c r="T214" s="109"/>
      <c r="U214" s="109"/>
      <c r="V214" s="109"/>
      <c r="W214" s="109"/>
      <c r="X214" s="109"/>
      <c r="Y214" s="109"/>
      <c r="Z214" s="109"/>
      <c r="AA214" s="109"/>
      <c r="AB214" s="109"/>
      <c r="AC214" s="109"/>
      <c r="AD214" s="109"/>
      <c r="AE214" s="109"/>
      <c r="AF214" s="109"/>
    </row>
    <row r="215" spans="2:32" ht="15.95" customHeight="1" x14ac:dyDescent="0.25">
      <c r="B215" s="162" t="str">
        <f>'Ingredients Price List'!B215</f>
        <v>Fresh Fruit &amp; Veg</v>
      </c>
      <c r="C215" s="163" t="str">
        <f>'Ingredients Price List'!D215</f>
        <v>Mango</v>
      </c>
      <c r="D215" s="164">
        <v>0</v>
      </c>
      <c r="E215" s="164" t="str">
        <v>Cucumber</v>
      </c>
      <c r="F215" s="164"/>
      <c r="G215" s="170">
        <f>'Ingredients Price List'!F215</f>
        <v>0</v>
      </c>
      <c r="H215" s="163" t="str">
        <f>'Ingredients Price List'!G215</f>
        <v>each</v>
      </c>
      <c r="I215" s="171">
        <f>'Ingredients Price List'!H215</f>
        <v>1.08</v>
      </c>
      <c r="J215" s="175"/>
      <c r="K215" s="173" t="str">
        <f>'Ingredients Price List'!G215</f>
        <v>each</v>
      </c>
      <c r="L215" s="174">
        <f>J215*'Ingredients Price List'!I215</f>
        <v>0</v>
      </c>
      <c r="N215" s="110"/>
      <c r="S215" s="109"/>
      <c r="T215" s="109"/>
      <c r="U215" s="109"/>
      <c r="V215" s="109"/>
      <c r="W215" s="109"/>
      <c r="X215" s="109"/>
      <c r="Y215" s="109"/>
      <c r="Z215" s="109"/>
      <c r="AA215" s="109"/>
      <c r="AB215" s="109"/>
      <c r="AC215" s="109"/>
      <c r="AD215" s="109"/>
      <c r="AE215" s="109"/>
      <c r="AF215" s="109"/>
    </row>
    <row r="216" spans="2:32" ht="15.95" customHeight="1" x14ac:dyDescent="0.25">
      <c r="B216" s="162" t="str">
        <f>'Ingredients Price List'!B216</f>
        <v>Fresh Fruit &amp; Veg</v>
      </c>
      <c r="C216" s="163" t="str">
        <f>'Ingredients Price List'!D216</f>
        <v>Melon - Honeydew</v>
      </c>
      <c r="D216" s="164">
        <v>0</v>
      </c>
      <c r="E216" s="164" t="str">
        <v>Garlic</v>
      </c>
      <c r="F216" s="164"/>
      <c r="G216" s="170">
        <f>'Ingredients Price List'!F216</f>
        <v>0</v>
      </c>
      <c r="H216" s="163" t="str">
        <f>'Ingredients Price List'!G216</f>
        <v>each</v>
      </c>
      <c r="I216" s="171">
        <f>'Ingredients Price List'!H216</f>
        <v>1.5</v>
      </c>
      <c r="J216" s="175"/>
      <c r="K216" s="173" t="str">
        <f>'Ingredients Price List'!G216</f>
        <v>each</v>
      </c>
      <c r="L216" s="174">
        <f>J216*'Ingredients Price List'!I216</f>
        <v>0</v>
      </c>
      <c r="N216" s="110"/>
      <c r="S216" s="109"/>
      <c r="T216" s="109"/>
      <c r="U216" s="109"/>
      <c r="V216" s="109"/>
      <c r="W216" s="109"/>
      <c r="X216" s="109"/>
      <c r="Y216" s="109"/>
      <c r="Z216" s="109"/>
      <c r="AA216" s="109"/>
      <c r="AB216" s="109"/>
      <c r="AC216" s="109"/>
      <c r="AD216" s="109"/>
      <c r="AE216" s="109"/>
      <c r="AF216" s="109"/>
    </row>
    <row r="217" spans="2:32" ht="15.95" customHeight="1" x14ac:dyDescent="0.25">
      <c r="B217" s="162" t="str">
        <f>'Ingredients Price List'!B217</f>
        <v>Fresh Fruit &amp; Veg</v>
      </c>
      <c r="C217" s="163" t="str">
        <f>'Ingredients Price List'!D217</f>
        <v>Oranges</v>
      </c>
      <c r="D217" s="164">
        <v>0</v>
      </c>
      <c r="E217" s="164" t="str">
        <v>Grapefruit - Yellow</v>
      </c>
      <c r="F217" s="164"/>
      <c r="G217" s="170">
        <f>'Ingredients Price List'!F217</f>
        <v>0</v>
      </c>
      <c r="H217" s="163" t="str">
        <f>'Ingredients Price List'!G217</f>
        <v>each</v>
      </c>
      <c r="I217" s="171">
        <f>'Ingredients Price List'!H217</f>
        <v>0.35</v>
      </c>
      <c r="J217" s="175"/>
      <c r="K217" s="173" t="str">
        <f>'Ingredients Price List'!G217</f>
        <v>each</v>
      </c>
      <c r="L217" s="174">
        <f>J217*'Ingredients Price List'!I217</f>
        <v>0</v>
      </c>
      <c r="N217" s="110"/>
      <c r="S217" s="109"/>
      <c r="T217" s="109"/>
      <c r="U217" s="109"/>
      <c r="V217" s="109"/>
      <c r="W217" s="109"/>
      <c r="X217" s="109"/>
      <c r="Y217" s="109"/>
      <c r="Z217" s="109"/>
      <c r="AA217" s="109"/>
      <c r="AB217" s="109"/>
      <c r="AC217" s="109"/>
      <c r="AD217" s="109"/>
      <c r="AE217" s="109"/>
      <c r="AF217" s="109"/>
    </row>
    <row r="218" spans="2:32" ht="15.95" customHeight="1" x14ac:dyDescent="0.25">
      <c r="B218" s="162" t="str">
        <f>'Ingredients Price List'!B218</f>
        <v>Fresh Fruit &amp; Veg</v>
      </c>
      <c r="C218" s="163" t="str">
        <f>'Ingredients Price List'!D218</f>
        <v>Pears</v>
      </c>
      <c r="D218" s="164">
        <v>0</v>
      </c>
      <c r="E218" s="164" t="str">
        <v>Kale</v>
      </c>
      <c r="F218" s="164"/>
      <c r="G218" s="170">
        <f>'Ingredients Price List'!F218</f>
        <v>0</v>
      </c>
      <c r="H218" s="163" t="str">
        <f>'Ingredients Price List'!G218</f>
        <v>each</v>
      </c>
      <c r="I218" s="171">
        <f>'Ingredients Price List'!H218</f>
        <v>0.27</v>
      </c>
      <c r="J218" s="175"/>
      <c r="K218" s="173" t="str">
        <f>'Ingredients Price List'!G218</f>
        <v>each</v>
      </c>
      <c r="L218" s="174">
        <f>J218*'Ingredients Price List'!I218</f>
        <v>0</v>
      </c>
      <c r="N218" s="110"/>
      <c r="S218" s="109"/>
      <c r="T218" s="109"/>
      <c r="U218" s="109"/>
      <c r="V218" s="109"/>
      <c r="W218" s="109"/>
      <c r="X218" s="109"/>
      <c r="Y218" s="109"/>
      <c r="Z218" s="109"/>
      <c r="AA218" s="109"/>
      <c r="AB218" s="109"/>
      <c r="AC218" s="109"/>
      <c r="AD218" s="109"/>
      <c r="AE218" s="109"/>
      <c r="AF218" s="109"/>
    </row>
    <row r="219" spans="2:32" ht="15.95" customHeight="1" x14ac:dyDescent="0.25">
      <c r="B219" s="162" t="str">
        <f>'Ingredients Price List'!B219</f>
        <v>Fresh Fruit &amp; Veg</v>
      </c>
      <c r="C219" s="163" t="str">
        <f>'Ingredients Price List'!D219</f>
        <v>Pineapple</v>
      </c>
      <c r="D219" s="164">
        <v>0</v>
      </c>
      <c r="E219" s="164" t="str">
        <v>Lemon</v>
      </c>
      <c r="F219" s="164"/>
      <c r="G219" s="170">
        <f>'Ingredients Price List'!F219</f>
        <v>1</v>
      </c>
      <c r="H219" s="163" t="str">
        <f>'Ingredients Price List'!G219</f>
        <v>each</v>
      </c>
      <c r="I219" s="171">
        <f>'Ingredients Price List'!H219</f>
        <v>1.6</v>
      </c>
      <c r="J219" s="175"/>
      <c r="K219" s="173" t="str">
        <f>'Ingredients Price List'!G219</f>
        <v>each</v>
      </c>
      <c r="L219" s="174">
        <f>J219*'Ingredients Price List'!I219</f>
        <v>0</v>
      </c>
      <c r="N219" s="110"/>
      <c r="S219" s="109"/>
      <c r="T219" s="109"/>
      <c r="U219" s="109"/>
      <c r="V219" s="109"/>
      <c r="W219" s="109"/>
      <c r="X219" s="109"/>
      <c r="Y219" s="109"/>
      <c r="Z219" s="109"/>
      <c r="AA219" s="109"/>
      <c r="AB219" s="109"/>
      <c r="AC219" s="109"/>
      <c r="AD219" s="109"/>
      <c r="AE219" s="109"/>
      <c r="AF219" s="109"/>
    </row>
    <row r="220" spans="2:32" ht="15.95" customHeight="1" x14ac:dyDescent="0.25">
      <c r="B220" s="162" t="str">
        <f>'Ingredients Price List'!B220</f>
        <v>Fresh Fruit &amp; Veg</v>
      </c>
      <c r="C220" s="163" t="str">
        <f>'Ingredients Price List'!D220</f>
        <v>Plums</v>
      </c>
      <c r="D220" s="164">
        <v>0</v>
      </c>
      <c r="E220" s="164" t="str">
        <v>Mango</v>
      </c>
      <c r="F220" s="164"/>
      <c r="G220" s="170">
        <f>'Ingredients Price List'!F220</f>
        <v>1</v>
      </c>
      <c r="H220" s="163" t="str">
        <f>'Ingredients Price List'!G220</f>
        <v>kg</v>
      </c>
      <c r="I220" s="171">
        <f>'Ingredients Price List'!H220</f>
        <v>2.97</v>
      </c>
      <c r="J220" s="175"/>
      <c r="K220" s="173" t="str">
        <f>'Ingredients Price List'!G220</f>
        <v>kg</v>
      </c>
      <c r="L220" s="174">
        <f>J220*'Ingredients Price List'!I220</f>
        <v>0</v>
      </c>
      <c r="N220" s="110"/>
      <c r="S220" s="109"/>
      <c r="T220" s="109"/>
      <c r="U220" s="109"/>
      <c r="V220" s="109"/>
      <c r="W220" s="109"/>
      <c r="X220" s="109"/>
      <c r="Y220" s="109"/>
      <c r="Z220" s="109"/>
      <c r="AA220" s="109"/>
      <c r="AB220" s="109"/>
      <c r="AC220" s="109"/>
      <c r="AD220" s="109"/>
      <c r="AE220" s="109"/>
      <c r="AF220" s="109"/>
    </row>
    <row r="221" spans="2:32" ht="15.95" customHeight="1" x14ac:dyDescent="0.25">
      <c r="B221" s="162" t="str">
        <f>'Ingredients Price List'!B221</f>
        <v>Fresh Fruit &amp; Veg</v>
      </c>
      <c r="C221" s="163" t="str">
        <f>'Ingredients Price List'!D221</f>
        <v>Raspberries - Fresh</v>
      </c>
      <c r="D221" s="164">
        <v>0</v>
      </c>
      <c r="E221" s="164" t="str">
        <v>Melon - Honeydew</v>
      </c>
      <c r="F221" s="164"/>
      <c r="G221" s="170">
        <f>'Ingredients Price List'!F221</f>
        <v>0.125</v>
      </c>
      <c r="H221" s="163" t="str">
        <f>'Ingredients Price List'!G221</f>
        <v>kg</v>
      </c>
      <c r="I221" s="171">
        <f>'Ingredients Price List'!H221</f>
        <v>1.7</v>
      </c>
      <c r="J221" s="175"/>
      <c r="K221" s="173" t="str">
        <f>'Ingredients Price List'!G221</f>
        <v>kg</v>
      </c>
      <c r="L221" s="174">
        <f>J221*'Ingredients Price List'!I221</f>
        <v>0</v>
      </c>
      <c r="N221" s="110"/>
      <c r="S221" s="109"/>
      <c r="T221" s="109"/>
      <c r="U221" s="109"/>
      <c r="V221" s="109"/>
      <c r="W221" s="109"/>
      <c r="X221" s="109"/>
      <c r="Y221" s="109"/>
      <c r="Z221" s="109"/>
      <c r="AA221" s="109"/>
      <c r="AB221" s="109"/>
      <c r="AC221" s="109"/>
      <c r="AD221" s="109"/>
      <c r="AE221" s="109"/>
      <c r="AF221" s="109"/>
    </row>
    <row r="222" spans="2:32" ht="15.95" customHeight="1" x14ac:dyDescent="0.25">
      <c r="B222" s="162" t="str">
        <f>'Ingredients Price List'!B222</f>
        <v>Fresh Fruit &amp; Veg</v>
      </c>
      <c r="C222" s="163" t="str">
        <f>'Ingredients Price List'!D222</f>
        <v>Satsumas</v>
      </c>
      <c r="D222" s="164">
        <v>0</v>
      </c>
      <c r="E222" s="164" t="str">
        <v>Mushrooms Flat Cap</v>
      </c>
      <c r="F222" s="164"/>
      <c r="G222" s="170">
        <f>'Ingredients Price List'!F222</f>
        <v>0</v>
      </c>
      <c r="H222" s="163" t="str">
        <f>'Ingredients Price List'!G222</f>
        <v>each</v>
      </c>
      <c r="I222" s="171">
        <f>'Ingredients Price List'!H222</f>
        <v>0.15</v>
      </c>
      <c r="J222" s="175"/>
      <c r="K222" s="173" t="str">
        <f>'Ingredients Price List'!G222</f>
        <v>each</v>
      </c>
      <c r="L222" s="174">
        <f>J222*'Ingredients Price List'!I222</f>
        <v>0</v>
      </c>
      <c r="N222" s="110"/>
      <c r="S222" s="109"/>
      <c r="T222" s="109"/>
      <c r="U222" s="109"/>
      <c r="V222" s="109"/>
      <c r="W222" s="109"/>
      <c r="X222" s="109"/>
      <c r="Y222" s="109"/>
      <c r="Z222" s="109"/>
      <c r="AA222" s="109"/>
      <c r="AB222" s="109"/>
      <c r="AC222" s="109"/>
      <c r="AD222" s="109"/>
      <c r="AE222" s="109"/>
      <c r="AF222" s="109"/>
    </row>
    <row r="223" spans="2:32" ht="15.95" customHeight="1" x14ac:dyDescent="0.25">
      <c r="B223" s="162" t="str">
        <f>'Ingredients Price List'!B223</f>
        <v>Fresh Fruit &amp; Veg</v>
      </c>
      <c r="C223" s="163" t="str">
        <f>'Ingredients Price List'!D223</f>
        <v>Butternut Squash</v>
      </c>
      <c r="D223" s="164">
        <v>0</v>
      </c>
      <c r="E223" s="164" t="str">
        <v>Mushrooms Wild</v>
      </c>
      <c r="F223" s="164"/>
      <c r="G223" s="170">
        <f>'Ingredients Price List'!F223</f>
        <v>1</v>
      </c>
      <c r="H223" s="163" t="str">
        <f>'Ingredients Price List'!G223</f>
        <v>each</v>
      </c>
      <c r="I223" s="171">
        <f>'Ingredients Price List'!H223</f>
        <v>1.65</v>
      </c>
      <c r="J223" s="175"/>
      <c r="K223" s="173" t="str">
        <f>'Ingredients Price List'!G223</f>
        <v>each</v>
      </c>
      <c r="L223" s="174">
        <f>J223*'Ingredients Price List'!I223</f>
        <v>0</v>
      </c>
      <c r="N223" s="110"/>
      <c r="S223" s="109"/>
      <c r="T223" s="109"/>
      <c r="U223" s="109"/>
      <c r="V223" s="109"/>
      <c r="W223" s="109"/>
      <c r="X223" s="109"/>
      <c r="Y223" s="109"/>
      <c r="Z223" s="109"/>
      <c r="AA223" s="109"/>
      <c r="AB223" s="109"/>
      <c r="AC223" s="109"/>
      <c r="AD223" s="109"/>
      <c r="AE223" s="109"/>
      <c r="AF223" s="109"/>
    </row>
    <row r="224" spans="2:32" ht="15.95" customHeight="1" x14ac:dyDescent="0.25">
      <c r="B224" s="162" t="str">
        <f>'Ingredients Price List'!B224</f>
        <v>Fresh Fruit &amp; Veg</v>
      </c>
      <c r="C224" s="163" t="str">
        <f>'Ingredients Price List'!D224</f>
        <v>Celery</v>
      </c>
      <c r="D224" s="164">
        <v>0</v>
      </c>
      <c r="E224" s="164" t="str">
        <v>Onions -spanish</v>
      </c>
      <c r="F224" s="164"/>
      <c r="G224" s="170">
        <f>'Ingredients Price List'!F224</f>
        <v>1</v>
      </c>
      <c r="H224" s="163" t="str">
        <f>'Ingredients Price List'!G224</f>
        <v>each</v>
      </c>
      <c r="I224" s="171">
        <f>'Ingredients Price List'!H224</f>
        <v>0.82</v>
      </c>
      <c r="J224" s="175"/>
      <c r="K224" s="173" t="str">
        <f>'Ingredients Price List'!G224</f>
        <v>each</v>
      </c>
      <c r="L224" s="174">
        <f>J224*'Ingredients Price List'!I224</f>
        <v>0</v>
      </c>
      <c r="N224" s="110"/>
      <c r="S224" s="109"/>
      <c r="T224" s="109"/>
      <c r="U224" s="109"/>
      <c r="V224" s="109"/>
      <c r="W224" s="109"/>
      <c r="X224" s="109"/>
      <c r="Y224" s="109"/>
      <c r="Z224" s="109"/>
      <c r="AA224" s="109"/>
      <c r="AB224" s="109"/>
      <c r="AC224" s="109"/>
      <c r="AD224" s="109"/>
      <c r="AE224" s="109"/>
      <c r="AF224" s="109"/>
    </row>
    <row r="225" spans="2:32" ht="15.95" customHeight="1" x14ac:dyDescent="0.25">
      <c r="B225" s="162" t="str">
        <f>'Ingredients Price List'!B225</f>
        <v>Fresh Fruit &amp; Veg</v>
      </c>
      <c r="C225" s="163" t="str">
        <f>'Ingredients Price List'!D225</f>
        <v>Cucumber</v>
      </c>
      <c r="D225" s="164">
        <v>0</v>
      </c>
      <c r="E225" s="164" t="str">
        <v>Oranges</v>
      </c>
      <c r="F225" s="164"/>
      <c r="G225" s="170">
        <f>'Ingredients Price List'!F225</f>
        <v>1</v>
      </c>
      <c r="H225" s="163" t="str">
        <f>'Ingredients Price List'!G225</f>
        <v>each</v>
      </c>
      <c r="I225" s="171">
        <f>'Ingredients Price List'!H225</f>
        <v>0.52</v>
      </c>
      <c r="J225" s="175"/>
      <c r="K225" s="173" t="str">
        <f>'Ingredients Price List'!G225</f>
        <v>each</v>
      </c>
      <c r="L225" s="174">
        <f>J225*'Ingredients Price List'!I225</f>
        <v>0</v>
      </c>
      <c r="N225" s="110"/>
      <c r="S225" s="109"/>
      <c r="T225" s="109"/>
      <c r="U225" s="109"/>
      <c r="V225" s="109"/>
      <c r="W225" s="109"/>
      <c r="X225" s="109"/>
      <c r="Y225" s="109"/>
      <c r="Z225" s="109"/>
      <c r="AA225" s="109"/>
      <c r="AB225" s="109"/>
      <c r="AC225" s="109"/>
      <c r="AD225" s="109"/>
      <c r="AE225" s="109"/>
      <c r="AF225" s="109"/>
    </row>
    <row r="226" spans="2:32" ht="15.95" customHeight="1" x14ac:dyDescent="0.25">
      <c r="B226" s="162" t="str">
        <f>'Ingredients Price List'!B226</f>
        <v>Fresh Fruit &amp; Veg</v>
      </c>
      <c r="C226" s="163" t="str">
        <f>'Ingredients Price List'!D226</f>
        <v>Kale</v>
      </c>
      <c r="D226" s="164">
        <v>0</v>
      </c>
      <c r="E226" s="164" t="str">
        <v>Parsley</v>
      </c>
      <c r="F226" s="164"/>
      <c r="G226" s="170">
        <f>'Ingredients Price List'!F226</f>
        <v>2</v>
      </c>
      <c r="H226" s="163" t="str">
        <f>'Ingredients Price List'!G226</f>
        <v>kg</v>
      </c>
      <c r="I226" s="171">
        <f>'Ingredients Price List'!H226</f>
        <v>9.25</v>
      </c>
      <c r="J226" s="175"/>
      <c r="K226" s="173" t="str">
        <f>'Ingredients Price List'!G226</f>
        <v>kg</v>
      </c>
      <c r="L226" s="174">
        <f>J226*'Ingredients Price List'!I226</f>
        <v>0</v>
      </c>
      <c r="N226" s="110"/>
      <c r="S226" s="109"/>
      <c r="T226" s="109"/>
      <c r="U226" s="109"/>
      <c r="V226" s="109"/>
      <c r="W226" s="109"/>
      <c r="X226" s="109"/>
      <c r="Y226" s="109"/>
      <c r="Z226" s="109"/>
      <c r="AA226" s="109"/>
      <c r="AB226" s="109"/>
      <c r="AC226" s="109"/>
      <c r="AD226" s="109"/>
      <c r="AE226" s="109"/>
      <c r="AF226" s="109"/>
    </row>
    <row r="227" spans="2:32" ht="15.95" customHeight="1" x14ac:dyDescent="0.25">
      <c r="B227" s="162" t="str">
        <f>'Ingredients Price List'!B227</f>
        <v>Fresh Fruit &amp; Veg</v>
      </c>
      <c r="C227" s="163" t="str">
        <f>'Ingredients Price List'!D227</f>
        <v>Mushrooms Flat Cap</v>
      </c>
      <c r="D227" s="164">
        <v>0</v>
      </c>
      <c r="E227" s="164" t="str">
        <v>Pear Compote (House made)</v>
      </c>
      <c r="F227" s="164"/>
      <c r="G227" s="170">
        <f>'Ingredients Price List'!F227</f>
        <v>1</v>
      </c>
      <c r="H227" s="163" t="str">
        <f>'Ingredients Price List'!G227</f>
        <v>kg</v>
      </c>
      <c r="I227" s="171">
        <f>'Ingredients Price List'!H227</f>
        <v>3.34</v>
      </c>
      <c r="J227" s="175"/>
      <c r="K227" s="173" t="str">
        <f>'Ingredients Price List'!G227</f>
        <v>kg</v>
      </c>
      <c r="L227" s="174">
        <f>J227*'Ingredients Price List'!I227</f>
        <v>0</v>
      </c>
      <c r="N227" s="110"/>
      <c r="S227" s="109"/>
      <c r="T227" s="109"/>
      <c r="U227" s="109"/>
      <c r="V227" s="109"/>
      <c r="W227" s="109"/>
      <c r="X227" s="109"/>
      <c r="Y227" s="109"/>
      <c r="Z227" s="109"/>
      <c r="AA227" s="109"/>
      <c r="AB227" s="109"/>
      <c r="AC227" s="109"/>
      <c r="AD227" s="109"/>
      <c r="AE227" s="109"/>
      <c r="AF227" s="109"/>
    </row>
    <row r="228" spans="2:32" ht="15.95" customHeight="1" x14ac:dyDescent="0.25">
      <c r="B228" s="162" t="str">
        <f>'Ingredients Price List'!B228</f>
        <v>Fresh Fruit &amp; Veg</v>
      </c>
      <c r="C228" s="163" t="str">
        <f>'Ingredients Price List'!D228</f>
        <v>Mushrooms Wild</v>
      </c>
      <c r="D228" s="164">
        <v>0</v>
      </c>
      <c r="E228" s="164" t="str">
        <v>Pears</v>
      </c>
      <c r="F228" s="164"/>
      <c r="G228" s="170">
        <f>'Ingredients Price List'!F228</f>
        <v>1</v>
      </c>
      <c r="H228" s="163" t="str">
        <f>'Ingredients Price List'!G228</f>
        <v>kg</v>
      </c>
      <c r="I228" s="171">
        <f>'Ingredients Price List'!H228</f>
        <v>11.95</v>
      </c>
      <c r="J228" s="175"/>
      <c r="K228" s="173" t="str">
        <f>'Ingredients Price List'!G228</f>
        <v>kg</v>
      </c>
      <c r="L228" s="174">
        <f>J228*'Ingredients Price List'!I228</f>
        <v>0</v>
      </c>
      <c r="N228" s="110"/>
      <c r="S228" s="109"/>
      <c r="T228" s="109"/>
      <c r="U228" s="109"/>
      <c r="V228" s="109"/>
      <c r="W228" s="109"/>
      <c r="X228" s="109"/>
      <c r="Y228" s="109"/>
      <c r="Z228" s="109"/>
      <c r="AA228" s="109"/>
      <c r="AB228" s="109"/>
      <c r="AC228" s="109"/>
      <c r="AD228" s="109"/>
      <c r="AE228" s="109"/>
      <c r="AF228" s="109"/>
    </row>
    <row r="229" spans="2:32" ht="15.95" customHeight="1" x14ac:dyDescent="0.25">
      <c r="B229" s="162" t="str">
        <f>'Ingredients Price List'!B229</f>
        <v>Fresh Fruit &amp; Veg</v>
      </c>
      <c r="C229" s="163" t="str">
        <f>'Ingredients Price List'!D229</f>
        <v>Onions -spanish</v>
      </c>
      <c r="D229" s="164">
        <v>0</v>
      </c>
      <c r="E229" s="164" t="str">
        <v>Pineapple</v>
      </c>
      <c r="F229" s="164"/>
      <c r="G229" s="170">
        <f>'Ingredients Price List'!F229</f>
        <v>1</v>
      </c>
      <c r="H229" s="163" t="str">
        <f>'Ingredients Price List'!G229</f>
        <v>kg</v>
      </c>
      <c r="I229" s="171">
        <f>'Ingredients Price List'!H229</f>
        <v>0.77</v>
      </c>
      <c r="J229" s="175"/>
      <c r="K229" s="173" t="str">
        <f>'Ingredients Price List'!G229</f>
        <v>kg</v>
      </c>
      <c r="L229" s="174">
        <f>J229*'Ingredients Price List'!I229</f>
        <v>0</v>
      </c>
      <c r="N229" s="110"/>
      <c r="S229" s="109"/>
      <c r="T229" s="109"/>
      <c r="U229" s="109"/>
      <c r="V229" s="109"/>
      <c r="W229" s="109"/>
      <c r="X229" s="109"/>
      <c r="Y229" s="109"/>
      <c r="Z229" s="109"/>
      <c r="AA229" s="109"/>
      <c r="AB229" s="109"/>
      <c r="AC229" s="109"/>
      <c r="AD229" s="109"/>
      <c r="AE229" s="109"/>
      <c r="AF229" s="109"/>
    </row>
    <row r="230" spans="2:32" ht="15.95" customHeight="1" x14ac:dyDescent="0.25">
      <c r="B230" s="162" t="str">
        <f>'Ingredients Price List'!B230</f>
        <v>Fresh Fruit &amp; Veg</v>
      </c>
      <c r="C230" s="163" t="str">
        <f>'Ingredients Price List'!D230</f>
        <v>Parsley</v>
      </c>
      <c r="D230" s="164">
        <v>0</v>
      </c>
      <c r="E230" s="164" t="str">
        <v>Plums</v>
      </c>
      <c r="F230" s="164"/>
      <c r="G230" s="170">
        <f>'Ingredients Price List'!F230</f>
        <v>1</v>
      </c>
      <c r="H230" s="163" t="str">
        <f>'Ingredients Price List'!G230</f>
        <v>kg</v>
      </c>
      <c r="I230" s="171">
        <f>'Ingredients Price List'!H230</f>
        <v>11.25</v>
      </c>
      <c r="J230" s="175"/>
      <c r="K230" s="173" t="str">
        <f>'Ingredients Price List'!G230</f>
        <v>kg</v>
      </c>
      <c r="L230" s="174">
        <f>J230*'Ingredients Price List'!I230</f>
        <v>0</v>
      </c>
      <c r="N230" s="110"/>
      <c r="S230" s="109"/>
      <c r="T230" s="109"/>
      <c r="U230" s="109"/>
      <c r="V230" s="109"/>
      <c r="W230" s="109"/>
      <c r="X230" s="109"/>
      <c r="Y230" s="109"/>
      <c r="Z230" s="109"/>
      <c r="AA230" s="109"/>
      <c r="AB230" s="109"/>
      <c r="AC230" s="109"/>
      <c r="AD230" s="109"/>
      <c r="AE230" s="109"/>
      <c r="AF230" s="109"/>
    </row>
    <row r="231" spans="2:32" ht="15.95" customHeight="1" x14ac:dyDescent="0.25">
      <c r="B231" s="162" t="str">
        <f>'Ingredients Price List'!B231</f>
        <v>Fresh Fruit &amp; Veg</v>
      </c>
      <c r="C231" s="163" t="str">
        <f>'Ingredients Price List'!D231</f>
        <v>Potatoes</v>
      </c>
      <c r="D231" s="164">
        <v>0</v>
      </c>
      <c r="E231" s="164" t="str">
        <v>Potatoes</v>
      </c>
      <c r="F231" s="164"/>
      <c r="G231" s="170">
        <f>'Ingredients Price List'!F231</f>
        <v>1</v>
      </c>
      <c r="H231" s="163" t="str">
        <f>'Ingredients Price List'!G231</f>
        <v>kg</v>
      </c>
      <c r="I231" s="171">
        <f>'Ingredients Price List'!H231</f>
        <v>1.1000000000000001</v>
      </c>
      <c r="J231" s="175"/>
      <c r="K231" s="173" t="str">
        <f>'Ingredients Price List'!G231</f>
        <v>kg</v>
      </c>
      <c r="L231" s="174">
        <f>J231*'Ingredients Price List'!I231</f>
        <v>0</v>
      </c>
      <c r="N231" s="110"/>
      <c r="S231" s="109"/>
      <c r="T231" s="109"/>
      <c r="U231" s="109"/>
      <c r="V231" s="109"/>
      <c r="W231" s="109"/>
      <c r="X231" s="109"/>
      <c r="Y231" s="109"/>
      <c r="Z231" s="109"/>
      <c r="AA231" s="109"/>
      <c r="AB231" s="109"/>
      <c r="AC231" s="109"/>
      <c r="AD231" s="109"/>
      <c r="AE231" s="109"/>
      <c r="AF231" s="109"/>
    </row>
    <row r="232" spans="2:32" ht="15.95" customHeight="1" x14ac:dyDescent="0.25">
      <c r="B232" s="162" t="str">
        <f>'Ingredients Price List'!B232</f>
        <v>Fresh Fruit &amp; Veg</v>
      </c>
      <c r="C232" s="163" t="str">
        <f>'Ingredients Price List'!D232</f>
        <v>Rocket</v>
      </c>
      <c r="D232" s="164">
        <v>0</v>
      </c>
      <c r="E232" s="164" t="str">
        <v>Raspberries - Fresh</v>
      </c>
      <c r="F232" s="164"/>
      <c r="G232" s="170">
        <f>'Ingredients Price List'!F232</f>
        <v>0.5</v>
      </c>
      <c r="H232" s="163" t="str">
        <f>'Ingredients Price List'!G232</f>
        <v>kg</v>
      </c>
      <c r="I232" s="171">
        <f>'Ingredients Price List'!H232</f>
        <v>3.48</v>
      </c>
      <c r="J232" s="175"/>
      <c r="K232" s="173" t="str">
        <f>'Ingredients Price List'!G232</f>
        <v>kg</v>
      </c>
      <c r="L232" s="174">
        <f>J232*'Ingredients Price List'!I232</f>
        <v>0</v>
      </c>
      <c r="N232" s="110"/>
      <c r="S232" s="109"/>
      <c r="T232" s="109"/>
      <c r="U232" s="109"/>
      <c r="V232" s="109"/>
      <c r="W232" s="109"/>
      <c r="X232" s="109"/>
      <c r="Y232" s="109"/>
      <c r="Z232" s="109"/>
      <c r="AA232" s="109"/>
      <c r="AB232" s="109"/>
      <c r="AC232" s="109"/>
      <c r="AD232" s="109"/>
      <c r="AE232" s="109"/>
      <c r="AF232" s="109"/>
    </row>
    <row r="233" spans="2:32" ht="15.95" customHeight="1" x14ac:dyDescent="0.25">
      <c r="B233" s="162" t="str">
        <f>'Ingredients Price List'!B233</f>
        <v>Fresh Fruit &amp; Veg</v>
      </c>
      <c r="C233" s="163" t="str">
        <f>'Ingredients Price List'!D233</f>
        <v>Spinach- baby</v>
      </c>
      <c r="D233" s="164">
        <v>0</v>
      </c>
      <c r="E233" s="164" t="str">
        <v>Rocket</v>
      </c>
      <c r="F233" s="164"/>
      <c r="G233" s="170">
        <f>'Ingredients Price List'!F233</f>
        <v>0.5</v>
      </c>
      <c r="H233" s="163" t="str">
        <f>'Ingredients Price List'!G233</f>
        <v>kg</v>
      </c>
      <c r="I233" s="171">
        <f>'Ingredients Price List'!H233</f>
        <v>3.3</v>
      </c>
      <c r="J233" s="175"/>
      <c r="K233" s="173" t="str">
        <f>'Ingredients Price List'!G233</f>
        <v>kg</v>
      </c>
      <c r="L233" s="174">
        <f>J233*'Ingredients Price List'!I233</f>
        <v>0</v>
      </c>
      <c r="N233" s="110"/>
      <c r="S233" s="109"/>
      <c r="T233" s="109"/>
      <c r="U233" s="109"/>
      <c r="V233" s="109"/>
      <c r="W233" s="109"/>
      <c r="X233" s="109"/>
      <c r="Y233" s="109"/>
      <c r="Z233" s="109"/>
      <c r="AA233" s="109"/>
      <c r="AB233" s="109"/>
      <c r="AC233" s="109"/>
      <c r="AD233" s="109"/>
      <c r="AE233" s="109"/>
      <c r="AF233" s="109"/>
    </row>
    <row r="234" spans="2:32" ht="15.95" customHeight="1" x14ac:dyDescent="0.25">
      <c r="B234" s="162" t="str">
        <f>'Ingredients Price List'!B234</f>
        <v>Fresh Fruit &amp; Veg</v>
      </c>
      <c r="C234" s="163" t="str">
        <f>'Ingredients Price List'!D234</f>
        <v>Sweet potatoes</v>
      </c>
      <c r="D234" s="164">
        <v>0</v>
      </c>
      <c r="E234" s="164" t="str">
        <v>Satsumas</v>
      </c>
      <c r="F234" s="164"/>
      <c r="G234" s="170">
        <f>'Ingredients Price List'!F234</f>
        <v>6</v>
      </c>
      <c r="H234" s="163" t="str">
        <f>'Ingredients Price List'!G234</f>
        <v>kg</v>
      </c>
      <c r="I234" s="171">
        <f>'Ingredients Price List'!H234</f>
        <v>12.95</v>
      </c>
      <c r="J234" s="175"/>
      <c r="K234" s="173" t="str">
        <f>'Ingredients Price List'!G234</f>
        <v>kg</v>
      </c>
      <c r="L234" s="174">
        <f>J234*'Ingredients Price List'!I234</f>
        <v>0</v>
      </c>
      <c r="N234" s="110"/>
      <c r="S234" s="109"/>
      <c r="T234" s="109"/>
      <c r="U234" s="109"/>
      <c r="V234" s="109"/>
      <c r="W234" s="109"/>
      <c r="X234" s="109"/>
      <c r="Y234" s="109"/>
      <c r="Z234" s="109"/>
      <c r="AA234" s="109"/>
      <c r="AB234" s="109"/>
      <c r="AC234" s="109"/>
      <c r="AD234" s="109"/>
      <c r="AE234" s="109"/>
      <c r="AF234" s="109"/>
    </row>
    <row r="235" spans="2:32" ht="15.95" customHeight="1" x14ac:dyDescent="0.25">
      <c r="B235" s="162" t="str">
        <f>'Ingredients Price List'!B235</f>
        <v>Fresh Fruit &amp; Veg</v>
      </c>
      <c r="C235" s="163" t="str">
        <f>'Ingredients Price List'!D235</f>
        <v>Swiss chard</v>
      </c>
      <c r="D235" s="164">
        <v>0</v>
      </c>
      <c r="E235" s="164" t="str">
        <v>Spinach- baby</v>
      </c>
      <c r="F235" s="164"/>
      <c r="G235" s="170">
        <f>'Ingredients Price List'!F235</f>
        <v>5</v>
      </c>
      <c r="H235" s="163" t="str">
        <f>'Ingredients Price List'!G235</f>
        <v>kg</v>
      </c>
      <c r="I235" s="171">
        <f>'Ingredients Price List'!H235</f>
        <v>16.5</v>
      </c>
      <c r="J235" s="175"/>
      <c r="K235" s="173" t="str">
        <f>'Ingredients Price List'!G235</f>
        <v>kg</v>
      </c>
      <c r="L235" s="174">
        <f>J235*'Ingredients Price List'!I235</f>
        <v>0</v>
      </c>
      <c r="N235" s="110"/>
      <c r="S235" s="109"/>
      <c r="T235" s="109"/>
      <c r="U235" s="109"/>
      <c r="V235" s="109"/>
      <c r="W235" s="109"/>
      <c r="X235" s="109"/>
      <c r="Y235" s="109"/>
      <c r="Z235" s="109"/>
      <c r="AA235" s="109"/>
      <c r="AB235" s="109"/>
      <c r="AC235" s="109"/>
      <c r="AD235" s="109"/>
      <c r="AE235" s="109"/>
      <c r="AF235" s="109"/>
    </row>
    <row r="236" spans="2:32" ht="15.95" customHeight="1" x14ac:dyDescent="0.25">
      <c r="B236" s="162" t="str">
        <f>'Ingredients Price List'!B236</f>
        <v>Fresh Fruit &amp; Veg</v>
      </c>
      <c r="C236" s="163" t="str">
        <f>'Ingredients Price List'!D236</f>
        <v>Tomatoes- vine</v>
      </c>
      <c r="D236" s="164">
        <v>0</v>
      </c>
      <c r="E236" s="164" t="str">
        <v>Sweet potatoes</v>
      </c>
      <c r="F236" s="164"/>
      <c r="G236" s="170">
        <f>'Ingredients Price List'!F236</f>
        <v>5</v>
      </c>
      <c r="H236" s="163" t="str">
        <f>'Ingredients Price List'!G236</f>
        <v>kg</v>
      </c>
      <c r="I236" s="171">
        <f>'Ingredients Price List'!H236</f>
        <v>12.5</v>
      </c>
      <c r="J236" s="175"/>
      <c r="K236" s="173" t="str">
        <f>'Ingredients Price List'!G236</f>
        <v>kg</v>
      </c>
      <c r="L236" s="174">
        <f>J236*'Ingredients Price List'!I236</f>
        <v>0</v>
      </c>
      <c r="N236" s="110"/>
      <c r="S236" s="109"/>
      <c r="T236" s="109"/>
      <c r="U236" s="109"/>
      <c r="V236" s="109"/>
      <c r="W236" s="109"/>
      <c r="X236" s="109"/>
      <c r="Y236" s="109"/>
      <c r="Z236" s="109"/>
      <c r="AA236" s="109"/>
      <c r="AB236" s="109"/>
      <c r="AC236" s="109"/>
      <c r="AD236" s="109"/>
      <c r="AE236" s="109"/>
      <c r="AF236" s="109"/>
    </row>
    <row r="237" spans="2:32" ht="15.95" customHeight="1" x14ac:dyDescent="0.25">
      <c r="B237" s="162" t="str">
        <f>'Ingredients Price List'!B237</f>
        <v>Fresh Fruit &amp; Veg</v>
      </c>
      <c r="C237" s="163" t="str">
        <f>'Ingredients Price List'!D237</f>
        <v>Garlic</v>
      </c>
      <c r="D237" s="164">
        <v>0</v>
      </c>
      <c r="E237" s="164" t="str">
        <v>Swiss chard</v>
      </c>
      <c r="F237" s="164"/>
      <c r="G237" s="170">
        <f>'Ingredients Price List'!F237</f>
        <v>1</v>
      </c>
      <c r="H237" s="163" t="str">
        <f>'Ingredients Price List'!G237</f>
        <v>kg</v>
      </c>
      <c r="I237" s="171">
        <f>'Ingredients Price List'!H237</f>
        <v>2.17</v>
      </c>
      <c r="J237" s="175"/>
      <c r="K237" s="173" t="str">
        <f>'Ingredients Price List'!G237</f>
        <v>kg</v>
      </c>
      <c r="L237" s="174">
        <f>J237*'Ingredients Price List'!I237</f>
        <v>0</v>
      </c>
      <c r="N237" s="110"/>
      <c r="S237" s="109"/>
      <c r="T237" s="109"/>
      <c r="U237" s="109"/>
      <c r="V237" s="109"/>
      <c r="W237" s="109"/>
      <c r="X237" s="109"/>
      <c r="Y237" s="109"/>
      <c r="Z237" s="109"/>
      <c r="AA237" s="109"/>
      <c r="AB237" s="109"/>
      <c r="AC237" s="109"/>
      <c r="AD237" s="109"/>
      <c r="AE237" s="109"/>
      <c r="AF237" s="109"/>
    </row>
    <row r="238" spans="2:32" ht="15.95" customHeight="1" x14ac:dyDescent="0.25">
      <c r="B238" s="162" t="str">
        <f>'Ingredients Price List'!B238</f>
        <v>Fresh Fruit &amp; Veg</v>
      </c>
      <c r="C238" s="163" t="str">
        <f>'Ingredients Price List'!D238</f>
        <v>Tarragon</v>
      </c>
      <c r="D238" s="164">
        <v>0</v>
      </c>
      <c r="E238" s="164" t="str">
        <v>Tarragon</v>
      </c>
      <c r="F238" s="164"/>
      <c r="G238" s="170">
        <f>'Ingredients Price List'!F238</f>
        <v>0.05</v>
      </c>
      <c r="H238" s="163" t="str">
        <f>'Ingredients Price List'!G238</f>
        <v>kg</v>
      </c>
      <c r="I238" s="171">
        <f>'Ingredients Price List'!H238</f>
        <v>1.95</v>
      </c>
      <c r="J238" s="175"/>
      <c r="K238" s="173" t="str">
        <f>'Ingredients Price List'!G238</f>
        <v>kg</v>
      </c>
      <c r="L238" s="174">
        <f>J238*'Ingredients Price List'!I238</f>
        <v>0</v>
      </c>
      <c r="N238" s="110"/>
      <c r="S238" s="109"/>
      <c r="T238" s="109"/>
      <c r="U238" s="109"/>
      <c r="V238" s="109"/>
      <c r="W238" s="109"/>
      <c r="X238" s="109"/>
      <c r="Y238" s="109"/>
      <c r="Z238" s="109"/>
      <c r="AA238" s="109"/>
      <c r="AB238" s="109"/>
      <c r="AC238" s="109"/>
      <c r="AD238" s="109"/>
      <c r="AE238" s="109"/>
      <c r="AF238" s="109"/>
    </row>
    <row r="239" spans="2:32" ht="15.95" customHeight="1" x14ac:dyDescent="0.25">
      <c r="B239" s="162" t="str">
        <f>'Ingredients Price List'!B239</f>
        <v>Fresh Fruit &amp; Veg</v>
      </c>
      <c r="C239" s="163" t="str">
        <f>'Ingredients Price List'!D239</f>
        <v>Pear Compote (House made)</v>
      </c>
      <c r="D239" s="164">
        <v>0</v>
      </c>
      <c r="E239" s="164" t="str">
        <v>Tomatoes- vine</v>
      </c>
      <c r="F239" s="164"/>
      <c r="G239" s="170">
        <f>'Ingredients Price List'!F239</f>
        <v>1.7</v>
      </c>
      <c r="H239" s="163" t="str">
        <f>'Ingredients Price List'!G239</f>
        <v>kg</v>
      </c>
      <c r="I239" s="171">
        <f>'Ingredients Price List'!H239</f>
        <v>6.13</v>
      </c>
      <c r="J239" s="175"/>
      <c r="K239" s="173" t="str">
        <f>'Ingredients Price List'!G239</f>
        <v>kg</v>
      </c>
      <c r="L239" s="174">
        <f>J239*'Ingredients Price List'!I239</f>
        <v>0</v>
      </c>
      <c r="N239" s="110"/>
      <c r="S239" s="109"/>
      <c r="T239" s="109"/>
      <c r="U239" s="109"/>
      <c r="V239" s="109"/>
      <c r="W239" s="109"/>
      <c r="X239" s="109"/>
      <c r="Y239" s="109"/>
      <c r="Z239" s="109"/>
      <c r="AA239" s="109"/>
      <c r="AB239" s="109"/>
      <c r="AC239" s="109"/>
      <c r="AD239" s="109"/>
      <c r="AE239" s="109"/>
      <c r="AF239" s="109"/>
    </row>
    <row r="240" spans="2:32" ht="15.95" customHeight="1" x14ac:dyDescent="0.25">
      <c r="B240" s="162" t="str">
        <f>'Ingredients Price List'!B240</f>
        <v>Fresh Fruit &amp; Veg</v>
      </c>
      <c r="C240" s="163">
        <f>'Ingredients Price List'!D240</f>
        <v>0</v>
      </c>
      <c r="D240" s="164">
        <v>0</v>
      </c>
      <c r="E240" s="164"/>
      <c r="F240" s="164"/>
      <c r="G240" s="170">
        <f>'Ingredients Price List'!F240</f>
        <v>0</v>
      </c>
      <c r="H240" s="163">
        <f>'Ingredients Price List'!G240</f>
        <v>0</v>
      </c>
      <c r="I240" s="171">
        <f>'Ingredients Price List'!H240</f>
        <v>0</v>
      </c>
      <c r="J240" s="175"/>
      <c r="K240" s="173">
        <f>'Ingredients Price List'!G240</f>
        <v>0</v>
      </c>
      <c r="L240" s="174">
        <f>J240*'Ingredients Price List'!I240</f>
        <v>0</v>
      </c>
      <c r="N240" s="110"/>
      <c r="S240" s="109"/>
      <c r="T240" s="109"/>
      <c r="U240" s="109"/>
      <c r="V240" s="109"/>
      <c r="W240" s="109"/>
      <c r="X240" s="109"/>
      <c r="Y240" s="109"/>
      <c r="Z240" s="109"/>
      <c r="AA240" s="109"/>
      <c r="AB240" s="109"/>
      <c r="AC240" s="109"/>
      <c r="AD240" s="109"/>
      <c r="AE240" s="109"/>
      <c r="AF240" s="109"/>
    </row>
    <row r="241" spans="2:32" ht="15.95" hidden="1" customHeight="1" x14ac:dyDescent="0.25">
      <c r="B241" s="162" t="str">
        <f>'Ingredients Price List'!B241</f>
        <v>Fresh Fruit &amp; Veg</v>
      </c>
      <c r="C241" s="163">
        <f>'Ingredients Price List'!D241</f>
        <v>0</v>
      </c>
      <c r="D241" s="164">
        <v>0</v>
      </c>
      <c r="E241" s="164"/>
      <c r="F241" s="164"/>
      <c r="G241" s="170">
        <f>'Ingredients Price List'!F241</f>
        <v>0</v>
      </c>
      <c r="H241" s="163">
        <f>'Ingredients Price List'!G241</f>
        <v>0</v>
      </c>
      <c r="I241" s="171">
        <f>'Ingredients Price List'!H241</f>
        <v>0</v>
      </c>
      <c r="J241" s="175"/>
      <c r="K241" s="173">
        <f>'Ingredients Price List'!G241</f>
        <v>0</v>
      </c>
      <c r="L241" s="174">
        <f>J241*'Ingredients Price List'!I241</f>
        <v>0</v>
      </c>
      <c r="N241" s="110"/>
      <c r="S241" s="109"/>
      <c r="T241" s="109"/>
      <c r="U241" s="109"/>
      <c r="V241" s="109"/>
      <c r="W241" s="109"/>
      <c r="X241" s="109"/>
      <c r="Y241" s="109"/>
      <c r="Z241" s="109"/>
      <c r="AA241" s="109"/>
      <c r="AB241" s="109"/>
      <c r="AC241" s="109"/>
      <c r="AD241" s="109"/>
      <c r="AE241" s="109"/>
      <c r="AF241" s="109"/>
    </row>
    <row r="242" spans="2:32" ht="15.95" hidden="1" customHeight="1" x14ac:dyDescent="0.25">
      <c r="B242" s="162" t="str">
        <f>'Ingredients Price List'!B242</f>
        <v>Fresh Fruit &amp; Veg</v>
      </c>
      <c r="C242" s="163">
        <f>'Ingredients Price List'!D242</f>
        <v>0</v>
      </c>
      <c r="D242" s="164">
        <v>0</v>
      </c>
      <c r="E242" s="164"/>
      <c r="F242" s="164"/>
      <c r="G242" s="170">
        <f>'Ingredients Price List'!F242</f>
        <v>0</v>
      </c>
      <c r="H242" s="163">
        <f>'Ingredients Price List'!G242</f>
        <v>0</v>
      </c>
      <c r="I242" s="171">
        <f>'Ingredients Price List'!H242</f>
        <v>0</v>
      </c>
      <c r="J242" s="175"/>
      <c r="K242" s="173">
        <f>'Ingredients Price List'!G242</f>
        <v>0</v>
      </c>
      <c r="L242" s="174">
        <f>J242*'Ingredients Price List'!I242</f>
        <v>0</v>
      </c>
      <c r="N242" s="110"/>
      <c r="S242" s="109"/>
      <c r="T242" s="109"/>
      <c r="U242" s="109"/>
      <c r="V242" s="109"/>
      <c r="W242" s="109"/>
      <c r="X242" s="109"/>
      <c r="Y242" s="109"/>
      <c r="Z242" s="109"/>
      <c r="AA242" s="109"/>
      <c r="AB242" s="109"/>
      <c r="AC242" s="109"/>
      <c r="AD242" s="109"/>
      <c r="AE242" s="109"/>
      <c r="AF242" s="109"/>
    </row>
    <row r="243" spans="2:32" ht="15.95" hidden="1" customHeight="1" x14ac:dyDescent="0.25">
      <c r="B243" s="162" t="str">
        <f>'Ingredients Price List'!B243</f>
        <v>Fresh Fruit &amp; Veg</v>
      </c>
      <c r="C243" s="163">
        <f>'Ingredients Price List'!D243</f>
        <v>0</v>
      </c>
      <c r="D243" s="164">
        <v>0</v>
      </c>
      <c r="E243" s="164"/>
      <c r="F243" s="164"/>
      <c r="G243" s="170">
        <f>'Ingredients Price List'!F243</f>
        <v>0</v>
      </c>
      <c r="H243" s="163">
        <f>'Ingredients Price List'!G243</f>
        <v>0</v>
      </c>
      <c r="I243" s="171">
        <f>'Ingredients Price List'!H243</f>
        <v>0</v>
      </c>
      <c r="J243" s="175"/>
      <c r="K243" s="173">
        <f>'Ingredients Price List'!G243</f>
        <v>0</v>
      </c>
      <c r="L243" s="174">
        <f>J243*'Ingredients Price List'!I243</f>
        <v>0</v>
      </c>
      <c r="N243" s="110"/>
      <c r="S243" s="109"/>
      <c r="T243" s="109"/>
      <c r="U243" s="109"/>
      <c r="V243" s="109"/>
      <c r="W243" s="109"/>
      <c r="X243" s="109"/>
      <c r="Y243" s="109"/>
      <c r="Z243" s="109"/>
      <c r="AA243" s="109"/>
      <c r="AB243" s="109"/>
      <c r="AC243" s="109"/>
      <c r="AD243" s="109"/>
      <c r="AE243" s="109"/>
      <c r="AF243" s="109"/>
    </row>
    <row r="244" spans="2:32" ht="15.95" hidden="1" customHeight="1" x14ac:dyDescent="0.25">
      <c r="B244" s="162" t="str">
        <f>'Ingredients Price List'!B244</f>
        <v>Fresh Fruit &amp; Veg</v>
      </c>
      <c r="C244" s="163">
        <f>'Ingredients Price List'!D244</f>
        <v>0</v>
      </c>
      <c r="D244" s="164">
        <v>0</v>
      </c>
      <c r="E244" s="164"/>
      <c r="F244" s="164"/>
      <c r="G244" s="170">
        <f>'Ingredients Price List'!F244</f>
        <v>0</v>
      </c>
      <c r="H244" s="163">
        <f>'Ingredients Price List'!G244</f>
        <v>0</v>
      </c>
      <c r="I244" s="171">
        <f>'Ingredients Price List'!H244</f>
        <v>0</v>
      </c>
      <c r="J244" s="175"/>
      <c r="K244" s="173">
        <f>'Ingredients Price List'!G244</f>
        <v>0</v>
      </c>
      <c r="L244" s="174">
        <f>J244*'Ingredients Price List'!I244</f>
        <v>0</v>
      </c>
      <c r="N244" s="110"/>
      <c r="S244" s="109"/>
      <c r="T244" s="109"/>
      <c r="U244" s="109"/>
      <c r="V244" s="109"/>
      <c r="W244" s="109"/>
      <c r="X244" s="109"/>
      <c r="Y244" s="109"/>
      <c r="Z244" s="109"/>
      <c r="AA244" s="109"/>
      <c r="AB244" s="109"/>
      <c r="AC244" s="109"/>
      <c r="AD244" s="109"/>
      <c r="AE244" s="109"/>
      <c r="AF244" s="109"/>
    </row>
    <row r="245" spans="2:32" ht="15.95" hidden="1" customHeight="1" x14ac:dyDescent="0.25">
      <c r="B245" s="162" t="str">
        <f>'Ingredients Price List'!B245</f>
        <v>Fresh Fruit &amp; Veg</v>
      </c>
      <c r="C245" s="163">
        <f>'Ingredients Price List'!D245</f>
        <v>0</v>
      </c>
      <c r="D245" s="164">
        <v>0</v>
      </c>
      <c r="E245" s="164"/>
      <c r="F245" s="164"/>
      <c r="G245" s="170">
        <f>'Ingredients Price List'!F245</f>
        <v>0</v>
      </c>
      <c r="H245" s="163">
        <f>'Ingredients Price List'!G245</f>
        <v>0</v>
      </c>
      <c r="I245" s="171">
        <f>'Ingredients Price List'!H245</f>
        <v>0</v>
      </c>
      <c r="J245" s="175"/>
      <c r="K245" s="173">
        <f>'Ingredients Price List'!G245</f>
        <v>0</v>
      </c>
      <c r="L245" s="174">
        <f>J245*'Ingredients Price List'!I245</f>
        <v>0</v>
      </c>
      <c r="N245" s="110"/>
      <c r="S245" s="109"/>
      <c r="T245" s="109"/>
      <c r="U245" s="109"/>
      <c r="V245" s="109"/>
      <c r="W245" s="109"/>
      <c r="X245" s="109"/>
      <c r="Y245" s="109"/>
      <c r="Z245" s="109"/>
      <c r="AA245" s="109"/>
      <c r="AB245" s="109"/>
      <c r="AC245" s="109"/>
      <c r="AD245" s="109"/>
      <c r="AE245" s="109"/>
      <c r="AF245" s="109"/>
    </row>
    <row r="246" spans="2:32" ht="15.95" hidden="1" customHeight="1" x14ac:dyDescent="0.25">
      <c r="B246" s="162" t="str">
        <f>'Ingredients Price List'!B246</f>
        <v>Fresh Fruit &amp; Veg</v>
      </c>
      <c r="C246" s="163">
        <f>'Ingredients Price List'!D246</f>
        <v>0</v>
      </c>
      <c r="D246" s="164">
        <v>0</v>
      </c>
      <c r="E246" s="164"/>
      <c r="F246" s="164"/>
      <c r="G246" s="170">
        <f>'Ingredients Price List'!F246</f>
        <v>0</v>
      </c>
      <c r="H246" s="163">
        <f>'Ingredients Price List'!G246</f>
        <v>0</v>
      </c>
      <c r="I246" s="171">
        <f>'Ingredients Price List'!H246</f>
        <v>0</v>
      </c>
      <c r="J246" s="175"/>
      <c r="K246" s="173">
        <f>'Ingredients Price List'!G246</f>
        <v>0</v>
      </c>
      <c r="L246" s="174">
        <f>J246*'Ingredients Price List'!I246</f>
        <v>0</v>
      </c>
      <c r="N246" s="110"/>
      <c r="S246" s="109"/>
      <c r="T246" s="109"/>
      <c r="U246" s="109"/>
      <c r="V246" s="109"/>
      <c r="W246" s="109"/>
      <c r="X246" s="109"/>
      <c r="Y246" s="109"/>
      <c r="Z246" s="109"/>
      <c r="AA246" s="109"/>
      <c r="AB246" s="109"/>
      <c r="AC246" s="109"/>
      <c r="AD246" s="109"/>
      <c r="AE246" s="109"/>
      <c r="AF246" s="109"/>
    </row>
    <row r="247" spans="2:32" ht="15.95" hidden="1" customHeight="1" x14ac:dyDescent="0.25">
      <c r="B247" s="162" t="str">
        <f>'Ingredients Price List'!B247</f>
        <v>Fresh Fruit &amp; Veg</v>
      </c>
      <c r="C247" s="163">
        <f>'Ingredients Price List'!D247</f>
        <v>0</v>
      </c>
      <c r="D247" s="164">
        <v>0</v>
      </c>
      <c r="E247" s="164"/>
      <c r="F247" s="164"/>
      <c r="G247" s="170">
        <f>'Ingredients Price List'!F247</f>
        <v>0</v>
      </c>
      <c r="H247" s="163">
        <f>'Ingredients Price List'!G247</f>
        <v>0</v>
      </c>
      <c r="I247" s="171">
        <f>'Ingredients Price List'!H247</f>
        <v>0</v>
      </c>
      <c r="J247" s="175"/>
      <c r="K247" s="173">
        <f>'Ingredients Price List'!G247</f>
        <v>0</v>
      </c>
      <c r="L247" s="174">
        <f>J247*'Ingredients Price List'!I247</f>
        <v>0</v>
      </c>
      <c r="N247" s="110"/>
      <c r="S247" s="109"/>
      <c r="T247" s="109"/>
      <c r="U247" s="109"/>
      <c r="V247" s="109"/>
      <c r="W247" s="109"/>
      <c r="X247" s="109"/>
      <c r="Y247" s="109"/>
      <c r="Z247" s="109"/>
      <c r="AA247" s="109"/>
      <c r="AB247" s="109"/>
      <c r="AC247" s="109"/>
      <c r="AD247" s="109"/>
      <c r="AE247" s="109"/>
      <c r="AF247" s="109"/>
    </row>
    <row r="248" spans="2:32" ht="15.95" hidden="1" customHeight="1" x14ac:dyDescent="0.25">
      <c r="B248" s="162" t="str">
        <f>'Ingredients Price List'!B248</f>
        <v>Fresh Fruit &amp; Veg</v>
      </c>
      <c r="C248" s="163">
        <f>'Ingredients Price List'!D248</f>
        <v>0</v>
      </c>
      <c r="D248" s="164">
        <v>0</v>
      </c>
      <c r="E248" s="164"/>
      <c r="F248" s="164"/>
      <c r="G248" s="170">
        <f>'Ingredients Price List'!F248</f>
        <v>0</v>
      </c>
      <c r="H248" s="163">
        <f>'Ingredients Price List'!G248</f>
        <v>0</v>
      </c>
      <c r="I248" s="171">
        <f>'Ingredients Price List'!H248</f>
        <v>0</v>
      </c>
      <c r="J248" s="175"/>
      <c r="K248" s="173">
        <f>'Ingredients Price List'!G248</f>
        <v>0</v>
      </c>
      <c r="L248" s="174">
        <f>J248*'Ingredients Price List'!I248</f>
        <v>0</v>
      </c>
      <c r="N248" s="110"/>
      <c r="S248" s="109"/>
      <c r="T248" s="109"/>
      <c r="U248" s="109"/>
      <c r="V248" s="109"/>
      <c r="W248" s="109"/>
      <c r="X248" s="109"/>
      <c r="Y248" s="109"/>
      <c r="Z248" s="109"/>
      <c r="AA248" s="109"/>
      <c r="AB248" s="109"/>
      <c r="AC248" s="109"/>
      <c r="AD248" s="109"/>
      <c r="AE248" s="109"/>
      <c r="AF248" s="109"/>
    </row>
    <row r="249" spans="2:32" ht="15.95" hidden="1" customHeight="1" x14ac:dyDescent="0.25">
      <c r="B249" s="162" t="str">
        <f>'Ingredients Price List'!B249</f>
        <v>Fresh Fruit &amp; Veg</v>
      </c>
      <c r="C249" s="163">
        <f>'Ingredients Price List'!D249</f>
        <v>0</v>
      </c>
      <c r="D249" s="164">
        <v>0</v>
      </c>
      <c r="E249" s="164"/>
      <c r="F249" s="164"/>
      <c r="G249" s="170">
        <f>'Ingredients Price List'!F249</f>
        <v>0</v>
      </c>
      <c r="H249" s="163">
        <f>'Ingredients Price List'!G249</f>
        <v>0</v>
      </c>
      <c r="I249" s="171">
        <f>'Ingredients Price List'!H249</f>
        <v>0</v>
      </c>
      <c r="J249" s="175"/>
      <c r="K249" s="173">
        <f>'Ingredients Price List'!G249</f>
        <v>0</v>
      </c>
      <c r="L249" s="174">
        <f>J249*'Ingredients Price List'!I249</f>
        <v>0</v>
      </c>
      <c r="N249" s="110"/>
      <c r="S249" s="109"/>
      <c r="T249" s="109"/>
      <c r="U249" s="109"/>
      <c r="V249" s="109"/>
      <c r="W249" s="109"/>
      <c r="X249" s="109"/>
      <c r="Y249" s="109"/>
      <c r="Z249" s="109"/>
      <c r="AA249" s="109"/>
      <c r="AB249" s="109"/>
      <c r="AC249" s="109"/>
      <c r="AD249" s="109"/>
      <c r="AE249" s="109"/>
      <c r="AF249" s="109"/>
    </row>
    <row r="250" spans="2:32" ht="15.95" hidden="1" customHeight="1" x14ac:dyDescent="0.25">
      <c r="B250" s="162" t="str">
        <f>'Ingredients Price List'!B250</f>
        <v>Fresh Fruit &amp; Veg</v>
      </c>
      <c r="C250" s="163">
        <f>'Ingredients Price List'!D250</f>
        <v>0</v>
      </c>
      <c r="D250" s="164">
        <v>0</v>
      </c>
      <c r="E250" s="164"/>
      <c r="F250" s="164"/>
      <c r="G250" s="170">
        <f>'Ingredients Price List'!F250</f>
        <v>0</v>
      </c>
      <c r="H250" s="163">
        <f>'Ingredients Price List'!G250</f>
        <v>0</v>
      </c>
      <c r="I250" s="171">
        <f>'Ingredients Price List'!H250</f>
        <v>0</v>
      </c>
      <c r="J250" s="175"/>
      <c r="K250" s="173">
        <f>'Ingredients Price List'!G250</f>
        <v>0</v>
      </c>
      <c r="L250" s="174">
        <f>J250*'Ingredients Price List'!I250</f>
        <v>0</v>
      </c>
      <c r="N250" s="110"/>
      <c r="S250" s="109"/>
      <c r="T250" s="109"/>
      <c r="U250" s="109"/>
      <c r="V250" s="109"/>
      <c r="W250" s="109"/>
      <c r="X250" s="109"/>
      <c r="Y250" s="109"/>
      <c r="Z250" s="109"/>
      <c r="AA250" s="109"/>
      <c r="AB250" s="109"/>
      <c r="AC250" s="109"/>
      <c r="AD250" s="109"/>
      <c r="AE250" s="109"/>
      <c r="AF250" s="109"/>
    </row>
    <row r="251" spans="2:32" ht="15.95" hidden="1" customHeight="1" x14ac:dyDescent="0.25">
      <c r="B251" s="162" t="str">
        <f>'Ingredients Price List'!B251</f>
        <v>Fresh Fruit &amp; Veg</v>
      </c>
      <c r="C251" s="163">
        <f>'Ingredients Price List'!D251</f>
        <v>0</v>
      </c>
      <c r="D251" s="164">
        <v>0</v>
      </c>
      <c r="E251" s="164"/>
      <c r="F251" s="164"/>
      <c r="G251" s="170">
        <f>'Ingredients Price List'!F251</f>
        <v>0</v>
      </c>
      <c r="H251" s="163">
        <f>'Ingredients Price List'!G251</f>
        <v>0</v>
      </c>
      <c r="I251" s="171">
        <f>'Ingredients Price List'!H251</f>
        <v>0</v>
      </c>
      <c r="J251" s="175"/>
      <c r="K251" s="173">
        <f>'Ingredients Price List'!G251</f>
        <v>0</v>
      </c>
      <c r="L251" s="174">
        <f>J251*'Ingredients Price List'!I251</f>
        <v>0</v>
      </c>
      <c r="N251" s="110"/>
      <c r="S251" s="109"/>
      <c r="T251" s="109"/>
      <c r="U251" s="109"/>
      <c r="V251" s="109"/>
      <c r="W251" s="109"/>
      <c r="X251" s="109"/>
      <c r="Y251" s="109"/>
      <c r="Z251" s="109"/>
      <c r="AA251" s="109"/>
      <c r="AB251" s="109"/>
      <c r="AC251" s="109"/>
      <c r="AD251" s="109"/>
      <c r="AE251" s="109"/>
      <c r="AF251" s="109"/>
    </row>
    <row r="252" spans="2:32" ht="15.95" hidden="1" customHeight="1" x14ac:dyDescent="0.25">
      <c r="B252" s="162" t="str">
        <f>'Ingredients Price List'!B252</f>
        <v>Fresh Fruit &amp; Veg</v>
      </c>
      <c r="C252" s="163">
        <f>'Ingredients Price List'!D252</f>
        <v>0</v>
      </c>
      <c r="D252" s="164">
        <v>0</v>
      </c>
      <c r="E252" s="164"/>
      <c r="F252" s="164"/>
      <c r="G252" s="170">
        <f>'Ingredients Price List'!F252</f>
        <v>0</v>
      </c>
      <c r="H252" s="163">
        <f>'Ingredients Price List'!G252</f>
        <v>0</v>
      </c>
      <c r="I252" s="171">
        <f>'Ingredients Price List'!H252</f>
        <v>0</v>
      </c>
      <c r="J252" s="175"/>
      <c r="K252" s="173">
        <f>'Ingredients Price List'!G252</f>
        <v>0</v>
      </c>
      <c r="L252" s="174">
        <f>J252*'Ingredients Price List'!I252</f>
        <v>0</v>
      </c>
      <c r="N252" s="110"/>
      <c r="S252" s="109"/>
      <c r="T252" s="109"/>
      <c r="U252" s="109"/>
      <c r="V252" s="109"/>
      <c r="W252" s="109"/>
      <c r="X252" s="109"/>
      <c r="Y252" s="109"/>
      <c r="Z252" s="109"/>
      <c r="AA252" s="109"/>
      <c r="AB252" s="109"/>
      <c r="AC252" s="109"/>
      <c r="AD252" s="109"/>
      <c r="AE252" s="109"/>
      <c r="AF252" s="109"/>
    </row>
    <row r="253" spans="2:32" ht="15.95" hidden="1" customHeight="1" x14ac:dyDescent="0.25">
      <c r="B253" s="162" t="str">
        <f>'Ingredients Price List'!B253</f>
        <v>Fresh Fruit &amp; Veg</v>
      </c>
      <c r="C253" s="163">
        <f>'Ingredients Price List'!D253</f>
        <v>0</v>
      </c>
      <c r="D253" s="164">
        <v>0</v>
      </c>
      <c r="E253" s="164"/>
      <c r="F253" s="164"/>
      <c r="G253" s="170">
        <f>'Ingredients Price List'!F253</f>
        <v>0</v>
      </c>
      <c r="H253" s="163">
        <f>'Ingredients Price List'!G253</f>
        <v>0</v>
      </c>
      <c r="I253" s="171">
        <f>'Ingredients Price List'!H253</f>
        <v>0</v>
      </c>
      <c r="J253" s="175"/>
      <c r="K253" s="173">
        <f>'Ingredients Price List'!G253</f>
        <v>0</v>
      </c>
      <c r="L253" s="174">
        <f>J253*'Ingredients Price List'!I253</f>
        <v>0</v>
      </c>
      <c r="N253" s="110"/>
      <c r="S253" s="109"/>
      <c r="T253" s="109"/>
      <c r="U253" s="109"/>
      <c r="V253" s="109"/>
      <c r="W253" s="109"/>
      <c r="X253" s="109"/>
      <c r="Y253" s="109"/>
      <c r="Z253" s="109"/>
      <c r="AA253" s="109"/>
      <c r="AB253" s="109"/>
      <c r="AC253" s="109"/>
      <c r="AD253" s="109"/>
      <c r="AE253" s="109"/>
      <c r="AF253" s="109"/>
    </row>
    <row r="254" spans="2:32" ht="15.95" hidden="1" customHeight="1" x14ac:dyDescent="0.25">
      <c r="B254" s="162" t="str">
        <f>'Ingredients Price List'!B254</f>
        <v>Fresh Fruit &amp; Veg</v>
      </c>
      <c r="C254" s="163">
        <f>'Ingredients Price List'!D254</f>
        <v>0</v>
      </c>
      <c r="D254" s="164">
        <v>0</v>
      </c>
      <c r="E254" s="164"/>
      <c r="F254" s="164"/>
      <c r="G254" s="170">
        <f>'Ingredients Price List'!F254</f>
        <v>0</v>
      </c>
      <c r="H254" s="163">
        <f>'Ingredients Price List'!G254</f>
        <v>0</v>
      </c>
      <c r="I254" s="171">
        <f>'Ingredients Price List'!H254</f>
        <v>0</v>
      </c>
      <c r="J254" s="175"/>
      <c r="K254" s="173">
        <f>'Ingredients Price List'!G254</f>
        <v>0</v>
      </c>
      <c r="L254" s="174">
        <f>J254*'Ingredients Price List'!I254</f>
        <v>0</v>
      </c>
      <c r="N254" s="110"/>
      <c r="S254" s="109"/>
      <c r="T254" s="109"/>
      <c r="U254" s="109"/>
      <c r="V254" s="109"/>
      <c r="W254" s="109"/>
      <c r="X254" s="109"/>
      <c r="Y254" s="109"/>
      <c r="Z254" s="109"/>
      <c r="AA254" s="109"/>
      <c r="AB254" s="109"/>
      <c r="AC254" s="109"/>
      <c r="AD254" s="109"/>
      <c r="AE254" s="109"/>
      <c r="AF254" s="109"/>
    </row>
    <row r="255" spans="2:32" ht="15.95" hidden="1" customHeight="1" x14ac:dyDescent="0.25">
      <c r="B255" s="162" t="str">
        <f>'Ingredients Price List'!B255</f>
        <v>Fresh Fruit &amp; Veg</v>
      </c>
      <c r="C255" s="163">
        <f>'Ingredients Price List'!D255</f>
        <v>0</v>
      </c>
      <c r="D255" s="164">
        <v>0</v>
      </c>
      <c r="E255" s="164"/>
      <c r="F255" s="164"/>
      <c r="G255" s="170">
        <f>'Ingredients Price List'!F255</f>
        <v>0</v>
      </c>
      <c r="H255" s="163">
        <f>'Ingredients Price List'!G255</f>
        <v>0</v>
      </c>
      <c r="I255" s="171">
        <f>'Ingredients Price List'!H255</f>
        <v>0</v>
      </c>
      <c r="J255" s="175"/>
      <c r="K255" s="173">
        <f>'Ingredients Price List'!G255</f>
        <v>0</v>
      </c>
      <c r="L255" s="174">
        <f>J255*'Ingredients Price List'!I255</f>
        <v>0</v>
      </c>
      <c r="N255" s="110"/>
      <c r="T255" s="109"/>
      <c r="U255" s="109"/>
      <c r="V255" s="109"/>
      <c r="W255" s="109"/>
      <c r="X255" s="109"/>
      <c r="Y255" s="109"/>
      <c r="Z255" s="109"/>
      <c r="AA255" s="109"/>
      <c r="AB255" s="109"/>
      <c r="AC255" s="109"/>
      <c r="AD255" s="109"/>
      <c r="AE255" s="109"/>
      <c r="AF255" s="109"/>
    </row>
    <row r="256" spans="2:32" ht="15.95" hidden="1" customHeight="1" x14ac:dyDescent="0.25">
      <c r="B256" s="162" t="str">
        <f>'Ingredients Price List'!B256</f>
        <v>Fresh Fruit &amp; Veg</v>
      </c>
      <c r="C256" s="163">
        <f>'Ingredients Price List'!D256</f>
        <v>0</v>
      </c>
      <c r="D256" s="164">
        <v>0</v>
      </c>
      <c r="E256" s="164"/>
      <c r="F256" s="164"/>
      <c r="G256" s="170">
        <f>'Ingredients Price List'!F256</f>
        <v>0</v>
      </c>
      <c r="H256" s="163">
        <f>'Ingredients Price List'!G256</f>
        <v>0</v>
      </c>
      <c r="I256" s="171">
        <f>'Ingredients Price List'!H256</f>
        <v>0</v>
      </c>
      <c r="J256" s="175"/>
      <c r="K256" s="173">
        <f>'Ingredients Price List'!G256</f>
        <v>0</v>
      </c>
      <c r="L256" s="174">
        <f>J256*'Ingredients Price List'!I256</f>
        <v>0</v>
      </c>
      <c r="N256" s="110"/>
      <c r="T256" s="109"/>
      <c r="U256" s="109"/>
      <c r="V256" s="109"/>
      <c r="W256" s="109"/>
      <c r="X256" s="109"/>
      <c r="Y256" s="109"/>
      <c r="Z256" s="109"/>
      <c r="AA256" s="109"/>
      <c r="AB256" s="109"/>
      <c r="AC256" s="109"/>
      <c r="AD256" s="109"/>
      <c r="AE256" s="109"/>
      <c r="AF256" s="109"/>
    </row>
    <row r="257" spans="2:32" ht="15.95" hidden="1" customHeight="1" x14ac:dyDescent="0.25">
      <c r="B257" s="162" t="str">
        <f>'Ingredients Price List'!B257</f>
        <v>Fresh Fruit &amp; Veg</v>
      </c>
      <c r="C257" s="163">
        <f>'Ingredients Price List'!D257</f>
        <v>0</v>
      </c>
      <c r="D257" s="164">
        <v>0</v>
      </c>
      <c r="E257" s="164"/>
      <c r="F257" s="164"/>
      <c r="G257" s="170">
        <f>'Ingredients Price List'!F257</f>
        <v>0</v>
      </c>
      <c r="H257" s="163">
        <f>'Ingredients Price List'!G257</f>
        <v>0</v>
      </c>
      <c r="I257" s="171">
        <f>'Ingredients Price List'!H257</f>
        <v>0</v>
      </c>
      <c r="J257" s="175"/>
      <c r="K257" s="173">
        <f>'Ingredients Price List'!G257</f>
        <v>0</v>
      </c>
      <c r="L257" s="174">
        <f>J257*'Ingredients Price List'!I257</f>
        <v>0</v>
      </c>
      <c r="N257" s="110"/>
      <c r="T257" s="109"/>
      <c r="U257" s="109"/>
      <c r="V257" s="109"/>
      <c r="W257" s="109"/>
      <c r="X257" s="109"/>
      <c r="Y257" s="109"/>
      <c r="Z257" s="109"/>
      <c r="AA257" s="109"/>
      <c r="AB257" s="109"/>
      <c r="AC257" s="109"/>
      <c r="AD257" s="109"/>
      <c r="AE257" s="109"/>
      <c r="AF257" s="109"/>
    </row>
    <row r="258" spans="2:32" ht="15.95" hidden="1" customHeight="1" x14ac:dyDescent="0.25">
      <c r="B258" s="162" t="str">
        <f>'Ingredients Price List'!B258</f>
        <v>Fresh Fruit &amp; Veg</v>
      </c>
      <c r="C258" s="163">
        <f>'Ingredients Price List'!D258</f>
        <v>0</v>
      </c>
      <c r="D258" s="164">
        <v>0</v>
      </c>
      <c r="E258" s="164"/>
      <c r="F258" s="164"/>
      <c r="G258" s="170">
        <f>'Ingredients Price List'!F258</f>
        <v>0</v>
      </c>
      <c r="H258" s="163">
        <f>'Ingredients Price List'!G258</f>
        <v>0</v>
      </c>
      <c r="I258" s="171">
        <f>'Ingredients Price List'!H258</f>
        <v>0</v>
      </c>
      <c r="J258" s="175"/>
      <c r="K258" s="173">
        <f>'Ingredients Price List'!G258</f>
        <v>0</v>
      </c>
      <c r="L258" s="174">
        <f>J258*'Ingredients Price List'!I258</f>
        <v>0</v>
      </c>
      <c r="N258" s="110"/>
      <c r="T258" s="109"/>
      <c r="U258" s="109"/>
      <c r="V258" s="109"/>
      <c r="W258" s="109"/>
      <c r="X258" s="109"/>
      <c r="Y258" s="109"/>
      <c r="Z258" s="109"/>
      <c r="AA258" s="109"/>
      <c r="AB258" s="109"/>
      <c r="AC258" s="109"/>
      <c r="AD258" s="109"/>
      <c r="AE258" s="109"/>
      <c r="AF258" s="109"/>
    </row>
    <row r="259" spans="2:32" ht="15.95" hidden="1" customHeight="1" x14ac:dyDescent="0.25">
      <c r="B259" s="162" t="str">
        <f>'Ingredients Price List'!B259</f>
        <v>Fresh Fruit &amp; Veg</v>
      </c>
      <c r="C259" s="163">
        <f>'Ingredients Price List'!D259</f>
        <v>0</v>
      </c>
      <c r="D259" s="164">
        <v>0</v>
      </c>
      <c r="E259" s="164"/>
      <c r="F259" s="164"/>
      <c r="G259" s="170">
        <f>'Ingredients Price List'!F259</f>
        <v>0</v>
      </c>
      <c r="H259" s="163">
        <f>'Ingredients Price List'!G259</f>
        <v>0</v>
      </c>
      <c r="I259" s="171">
        <f>'Ingredients Price List'!H259</f>
        <v>0</v>
      </c>
      <c r="J259" s="175"/>
      <c r="K259" s="173">
        <f>'Ingredients Price List'!G259</f>
        <v>0</v>
      </c>
      <c r="L259" s="174">
        <f>J259*'Ingredients Price List'!I259</f>
        <v>0</v>
      </c>
      <c r="N259" s="110"/>
      <c r="T259" s="109"/>
      <c r="U259" s="109"/>
      <c r="V259" s="109"/>
      <c r="W259" s="109"/>
      <c r="X259" s="109"/>
      <c r="Y259" s="109"/>
      <c r="Z259" s="109"/>
      <c r="AA259" s="109"/>
      <c r="AB259" s="109"/>
      <c r="AC259" s="109"/>
      <c r="AD259" s="109"/>
      <c r="AE259" s="109"/>
      <c r="AF259" s="109"/>
    </row>
    <row r="260" spans="2:32" ht="15.95" hidden="1" customHeight="1" x14ac:dyDescent="0.25">
      <c r="B260" s="162" t="str">
        <f>'Ingredients Price List'!B260</f>
        <v>Fresh Fruit &amp; Veg</v>
      </c>
      <c r="C260" s="163">
        <f>'Ingredients Price List'!D260</f>
        <v>0</v>
      </c>
      <c r="D260" s="164">
        <v>0</v>
      </c>
      <c r="E260" s="164"/>
      <c r="F260" s="164"/>
      <c r="G260" s="170">
        <f>'Ingredients Price List'!F260</f>
        <v>0</v>
      </c>
      <c r="H260" s="163">
        <f>'Ingredients Price List'!G260</f>
        <v>0</v>
      </c>
      <c r="I260" s="171">
        <f>'Ingredients Price List'!H260</f>
        <v>0</v>
      </c>
      <c r="J260" s="175"/>
      <c r="K260" s="173">
        <f>'Ingredients Price List'!G260</f>
        <v>0</v>
      </c>
      <c r="L260" s="174">
        <f>J260*'Ingredients Price List'!I260</f>
        <v>0</v>
      </c>
      <c r="N260" s="110"/>
      <c r="T260" s="109"/>
      <c r="U260" s="109"/>
      <c r="V260" s="109"/>
      <c r="W260" s="109"/>
      <c r="X260" s="109"/>
      <c r="Y260" s="109"/>
      <c r="Z260" s="109"/>
      <c r="AA260" s="109"/>
      <c r="AB260" s="109"/>
      <c r="AC260" s="109"/>
      <c r="AD260" s="109"/>
      <c r="AE260" s="109"/>
      <c r="AF260" s="109"/>
    </row>
    <row r="261" spans="2:32" ht="15.95" hidden="1" customHeight="1" x14ac:dyDescent="0.25">
      <c r="B261" s="162" t="str">
        <f>'Ingredients Price List'!B261</f>
        <v>Fresh Fruit &amp; Veg</v>
      </c>
      <c r="C261" s="163">
        <f>'Ingredients Price List'!D261</f>
        <v>0</v>
      </c>
      <c r="D261" s="164">
        <v>0</v>
      </c>
      <c r="E261" s="164"/>
      <c r="F261" s="164"/>
      <c r="G261" s="170">
        <f>'Ingredients Price List'!F261</f>
        <v>0</v>
      </c>
      <c r="H261" s="163">
        <f>'Ingredients Price List'!G261</f>
        <v>0</v>
      </c>
      <c r="I261" s="171">
        <f>'Ingredients Price List'!H261</f>
        <v>0</v>
      </c>
      <c r="J261" s="175"/>
      <c r="K261" s="173">
        <f>'Ingredients Price List'!G261</f>
        <v>0</v>
      </c>
      <c r="L261" s="174">
        <f>J261*'Ingredients Price List'!I261</f>
        <v>0</v>
      </c>
      <c r="N261" s="110"/>
      <c r="T261" s="109"/>
      <c r="U261" s="109"/>
      <c r="V261" s="109"/>
      <c r="W261" s="109"/>
      <c r="X261" s="109"/>
      <c r="Y261" s="109"/>
      <c r="Z261" s="109"/>
      <c r="AA261" s="109"/>
      <c r="AB261" s="109"/>
      <c r="AC261" s="109"/>
      <c r="AD261" s="109"/>
      <c r="AE261" s="109"/>
      <c r="AF261" s="109"/>
    </row>
    <row r="262" spans="2:32" ht="15.95" hidden="1" customHeight="1" x14ac:dyDescent="0.25">
      <c r="B262" s="162" t="str">
        <f>'Ingredients Price List'!B262</f>
        <v>Fresh Fruit &amp; Veg</v>
      </c>
      <c r="C262" s="163">
        <f>'Ingredients Price List'!D262</f>
        <v>0</v>
      </c>
      <c r="D262" s="164">
        <v>0</v>
      </c>
      <c r="E262" s="164"/>
      <c r="F262" s="164"/>
      <c r="G262" s="170">
        <f>'Ingredients Price List'!F262</f>
        <v>0</v>
      </c>
      <c r="H262" s="163">
        <f>'Ingredients Price List'!G262</f>
        <v>0</v>
      </c>
      <c r="I262" s="171">
        <f>'Ingredients Price List'!H262</f>
        <v>0</v>
      </c>
      <c r="J262" s="175"/>
      <c r="K262" s="173">
        <f>'Ingredients Price List'!G262</f>
        <v>0</v>
      </c>
      <c r="L262" s="174">
        <f>J262*'Ingredients Price List'!I262</f>
        <v>0</v>
      </c>
      <c r="N262" s="110"/>
      <c r="T262" s="109"/>
      <c r="U262" s="109"/>
      <c r="V262" s="109"/>
      <c r="W262" s="109"/>
      <c r="X262" s="109"/>
      <c r="Y262" s="109"/>
      <c r="Z262" s="109"/>
      <c r="AA262" s="109"/>
      <c r="AB262" s="109"/>
      <c r="AC262" s="109"/>
      <c r="AD262" s="109"/>
      <c r="AE262" s="109"/>
      <c r="AF262" s="109"/>
    </row>
    <row r="263" spans="2:32" ht="15.95" hidden="1" customHeight="1" x14ac:dyDescent="0.25">
      <c r="B263" s="162" t="str">
        <f>'Ingredients Price List'!B263</f>
        <v>Fresh Fruit &amp; Veg</v>
      </c>
      <c r="C263" s="163">
        <f>'Ingredients Price List'!D263</f>
        <v>0</v>
      </c>
      <c r="D263" s="164">
        <v>0</v>
      </c>
      <c r="E263" s="164"/>
      <c r="F263" s="164"/>
      <c r="G263" s="170">
        <f>'Ingredients Price List'!F263</f>
        <v>0</v>
      </c>
      <c r="H263" s="163">
        <f>'Ingredients Price List'!G263</f>
        <v>0</v>
      </c>
      <c r="I263" s="171">
        <f>'Ingredients Price List'!H263</f>
        <v>0</v>
      </c>
      <c r="J263" s="175"/>
      <c r="K263" s="173">
        <f>'Ingredients Price List'!G263</f>
        <v>0</v>
      </c>
      <c r="L263" s="174">
        <f>J263*'Ingredients Price List'!I263</f>
        <v>0</v>
      </c>
      <c r="N263" s="110"/>
      <c r="T263" s="109"/>
      <c r="U263" s="109"/>
      <c r="V263" s="109"/>
      <c r="W263" s="109"/>
      <c r="X263" s="109"/>
      <c r="Y263" s="109"/>
      <c r="Z263" s="109"/>
      <c r="AA263" s="109"/>
      <c r="AB263" s="109"/>
      <c r="AC263" s="109"/>
      <c r="AD263" s="109"/>
      <c r="AE263" s="109"/>
      <c r="AF263" s="109"/>
    </row>
    <row r="264" spans="2:32" ht="15.95" hidden="1" customHeight="1" x14ac:dyDescent="0.25">
      <c r="B264" s="162" t="str">
        <f>'Ingredients Price List'!B264</f>
        <v>Fresh Fruit &amp; Veg</v>
      </c>
      <c r="C264" s="163">
        <f>'Ingredients Price List'!D264</f>
        <v>0</v>
      </c>
      <c r="D264" s="164">
        <v>0</v>
      </c>
      <c r="E264" s="164"/>
      <c r="F264" s="164"/>
      <c r="G264" s="170">
        <f>'Ingredients Price List'!F264</f>
        <v>0</v>
      </c>
      <c r="H264" s="163">
        <f>'Ingredients Price List'!G264</f>
        <v>0</v>
      </c>
      <c r="I264" s="171">
        <f>'Ingredients Price List'!H264</f>
        <v>0</v>
      </c>
      <c r="J264" s="175"/>
      <c r="K264" s="173">
        <f>'Ingredients Price List'!G264</f>
        <v>0</v>
      </c>
      <c r="L264" s="174">
        <f>J264*'Ingredients Price List'!I264</f>
        <v>0</v>
      </c>
      <c r="N264" s="110"/>
      <c r="T264" s="109"/>
      <c r="U264" s="109"/>
      <c r="V264" s="109"/>
      <c r="W264" s="109"/>
      <c r="X264" s="109"/>
      <c r="Y264" s="109"/>
      <c r="Z264" s="109"/>
      <c r="AA264" s="109"/>
      <c r="AB264" s="109"/>
      <c r="AC264" s="109"/>
      <c r="AD264" s="109"/>
      <c r="AE264" s="109"/>
      <c r="AF264" s="109"/>
    </row>
    <row r="265" spans="2:32" ht="15.95" hidden="1" customHeight="1" x14ac:dyDescent="0.25">
      <c r="B265" s="162" t="str">
        <f>'Ingredients Price List'!B265</f>
        <v>Fresh Fruit &amp; Veg</v>
      </c>
      <c r="C265" s="163">
        <f>'Ingredients Price List'!D265</f>
        <v>0</v>
      </c>
      <c r="D265" s="164">
        <v>0</v>
      </c>
      <c r="E265" s="164"/>
      <c r="F265" s="164"/>
      <c r="G265" s="170">
        <f>'Ingredients Price List'!F265</f>
        <v>0</v>
      </c>
      <c r="H265" s="163">
        <f>'Ingredients Price List'!G265</f>
        <v>0</v>
      </c>
      <c r="I265" s="171">
        <f>'Ingredients Price List'!H265</f>
        <v>0</v>
      </c>
      <c r="J265" s="175"/>
      <c r="K265" s="173">
        <f>'Ingredients Price List'!G265</f>
        <v>0</v>
      </c>
      <c r="L265" s="174">
        <f>J265*'Ingredients Price List'!I265</f>
        <v>0</v>
      </c>
      <c r="N265" s="110"/>
      <c r="T265" s="109"/>
      <c r="U265" s="109"/>
      <c r="V265" s="109"/>
      <c r="W265" s="109"/>
      <c r="X265" s="109"/>
      <c r="Y265" s="109"/>
      <c r="Z265" s="109"/>
      <c r="AA265" s="109"/>
      <c r="AB265" s="109"/>
      <c r="AC265" s="109"/>
      <c r="AD265" s="109"/>
      <c r="AE265" s="109"/>
      <c r="AF265" s="109"/>
    </row>
    <row r="266" spans="2:32" ht="15.95" hidden="1" customHeight="1" x14ac:dyDescent="0.25">
      <c r="B266" s="162" t="str">
        <f>'Ingredients Price List'!B266</f>
        <v>Fresh Fruit &amp; Veg</v>
      </c>
      <c r="C266" s="163">
        <f>'Ingredients Price List'!D266</f>
        <v>0</v>
      </c>
      <c r="D266" s="164">
        <v>0</v>
      </c>
      <c r="E266" s="164"/>
      <c r="F266" s="164"/>
      <c r="G266" s="170">
        <f>'Ingredients Price List'!F266</f>
        <v>0</v>
      </c>
      <c r="H266" s="163">
        <f>'Ingredients Price List'!G266</f>
        <v>0</v>
      </c>
      <c r="I266" s="171">
        <f>'Ingredients Price List'!H266</f>
        <v>0</v>
      </c>
      <c r="J266" s="175"/>
      <c r="K266" s="173">
        <f>'Ingredients Price List'!G266</f>
        <v>0</v>
      </c>
      <c r="L266" s="174">
        <f>J266*'Ingredients Price List'!I266</f>
        <v>0</v>
      </c>
      <c r="N266" s="110"/>
      <c r="T266" s="109"/>
      <c r="U266" s="109"/>
      <c r="V266" s="109"/>
      <c r="W266" s="109"/>
      <c r="X266" s="109"/>
      <c r="Y266" s="109"/>
      <c r="Z266" s="109"/>
      <c r="AA266" s="109"/>
      <c r="AB266" s="109"/>
      <c r="AC266" s="109"/>
      <c r="AD266" s="109"/>
      <c r="AE266" s="109"/>
      <c r="AF266" s="109"/>
    </row>
    <row r="267" spans="2:32" ht="15.95" hidden="1" customHeight="1" x14ac:dyDescent="0.25">
      <c r="B267" s="162" t="str">
        <f>'Ingredients Price List'!B267</f>
        <v>Fresh Fruit &amp; Veg</v>
      </c>
      <c r="C267" s="163">
        <f>'Ingredients Price List'!D267</f>
        <v>0</v>
      </c>
      <c r="D267" s="164">
        <v>0</v>
      </c>
      <c r="E267" s="164"/>
      <c r="F267" s="164"/>
      <c r="G267" s="170">
        <f>'Ingredients Price List'!F267</f>
        <v>0</v>
      </c>
      <c r="H267" s="163">
        <f>'Ingredients Price List'!G267</f>
        <v>0</v>
      </c>
      <c r="I267" s="171">
        <f>'Ingredients Price List'!H267</f>
        <v>0</v>
      </c>
      <c r="J267" s="175"/>
      <c r="K267" s="173">
        <f>'Ingredients Price List'!G267</f>
        <v>0</v>
      </c>
      <c r="L267" s="174">
        <f>J267*'Ingredients Price List'!I267</f>
        <v>0</v>
      </c>
      <c r="N267" s="110"/>
      <c r="T267" s="109"/>
      <c r="U267" s="109"/>
      <c r="V267" s="109"/>
      <c r="W267" s="109"/>
      <c r="X267" s="109"/>
      <c r="Y267" s="109"/>
      <c r="Z267" s="109"/>
      <c r="AA267" s="109"/>
      <c r="AB267" s="109"/>
      <c r="AC267" s="109"/>
      <c r="AD267" s="109"/>
      <c r="AE267" s="109"/>
      <c r="AF267" s="109"/>
    </row>
    <row r="268" spans="2:32" ht="15.95" hidden="1" customHeight="1" x14ac:dyDescent="0.25">
      <c r="B268" s="162" t="str">
        <f>'Ingredients Price List'!B268</f>
        <v>Fresh Fruit &amp; Veg</v>
      </c>
      <c r="C268" s="163">
        <f>'Ingredients Price List'!D268</f>
        <v>0</v>
      </c>
      <c r="D268" s="164">
        <v>0</v>
      </c>
      <c r="E268" s="164"/>
      <c r="F268" s="164"/>
      <c r="G268" s="170">
        <f>'Ingredients Price List'!F268</f>
        <v>0</v>
      </c>
      <c r="H268" s="163">
        <f>'Ingredients Price List'!G268</f>
        <v>0</v>
      </c>
      <c r="I268" s="171">
        <f>'Ingredients Price List'!H268</f>
        <v>0</v>
      </c>
      <c r="J268" s="175"/>
      <c r="K268" s="173">
        <f>'Ingredients Price List'!G268</f>
        <v>0</v>
      </c>
      <c r="L268" s="174">
        <f>J268*'Ingredients Price List'!I268</f>
        <v>0</v>
      </c>
      <c r="N268" s="110"/>
      <c r="T268" s="109"/>
      <c r="U268" s="109"/>
      <c r="V268" s="109"/>
      <c r="W268" s="109"/>
      <c r="X268" s="109"/>
      <c r="Y268" s="109"/>
      <c r="Z268" s="109"/>
      <c r="AA268" s="109"/>
      <c r="AB268" s="109"/>
      <c r="AC268" s="109"/>
      <c r="AD268" s="109"/>
      <c r="AE268" s="109"/>
      <c r="AF268" s="109"/>
    </row>
    <row r="269" spans="2:32" ht="15.95" hidden="1" customHeight="1" x14ac:dyDescent="0.25">
      <c r="B269" s="162" t="str">
        <f>'Ingredients Price List'!B269</f>
        <v>Fresh Fruit &amp; Veg</v>
      </c>
      <c r="C269" s="163">
        <f>'Ingredients Price List'!D269</f>
        <v>0</v>
      </c>
      <c r="D269" s="164">
        <v>0</v>
      </c>
      <c r="E269" s="164"/>
      <c r="F269" s="164"/>
      <c r="G269" s="170">
        <f>'Ingredients Price List'!F269</f>
        <v>0</v>
      </c>
      <c r="H269" s="163">
        <f>'Ingredients Price List'!G269</f>
        <v>0</v>
      </c>
      <c r="I269" s="171">
        <f>'Ingredients Price List'!H269</f>
        <v>0</v>
      </c>
      <c r="J269" s="175"/>
      <c r="K269" s="173">
        <f>'Ingredients Price List'!G269</f>
        <v>0</v>
      </c>
      <c r="L269" s="174">
        <f>J269*'Ingredients Price List'!I269</f>
        <v>0</v>
      </c>
      <c r="N269" s="110"/>
      <c r="T269" s="109"/>
      <c r="U269" s="109"/>
      <c r="V269" s="109"/>
      <c r="W269" s="109"/>
      <c r="X269" s="109"/>
      <c r="Y269" s="109"/>
      <c r="Z269" s="109"/>
      <c r="AA269" s="109"/>
      <c r="AB269" s="109"/>
      <c r="AC269" s="109"/>
      <c r="AD269" s="109"/>
      <c r="AE269" s="109"/>
      <c r="AF269" s="109"/>
    </row>
    <row r="270" spans="2:32" ht="15.95" hidden="1" customHeight="1" x14ac:dyDescent="0.25">
      <c r="B270" s="162" t="str">
        <f>'Ingredients Price List'!B270</f>
        <v>Fresh Fruit &amp; Veg</v>
      </c>
      <c r="C270" s="163">
        <f>'Ingredients Price List'!D270</f>
        <v>0</v>
      </c>
      <c r="D270" s="164" t="str">
        <v>Apple</v>
      </c>
      <c r="E270" s="164"/>
      <c r="F270" s="164"/>
      <c r="G270" s="170">
        <f>'Ingredients Price List'!F270</f>
        <v>0</v>
      </c>
      <c r="H270" s="163">
        <f>'Ingredients Price List'!G270</f>
        <v>0</v>
      </c>
      <c r="I270" s="171">
        <f>'Ingredients Price List'!H270</f>
        <v>0</v>
      </c>
      <c r="J270" s="175"/>
      <c r="K270" s="173">
        <f>'Ingredients Price List'!G270</f>
        <v>0</v>
      </c>
      <c r="L270" s="174">
        <f>J270*'Ingredients Price List'!I270</f>
        <v>0</v>
      </c>
      <c r="N270" s="110"/>
      <c r="T270" s="109"/>
      <c r="U270" s="109"/>
      <c r="V270" s="109"/>
      <c r="W270" s="109"/>
      <c r="X270" s="109"/>
      <c r="Y270" s="109"/>
      <c r="Z270" s="109"/>
      <c r="AA270" s="109"/>
      <c r="AB270" s="109"/>
      <c r="AC270" s="109"/>
      <c r="AD270" s="109"/>
      <c r="AE270" s="109"/>
      <c r="AF270" s="109"/>
    </row>
    <row r="271" spans="2:32" ht="15.95" hidden="1" customHeight="1" x14ac:dyDescent="0.25">
      <c r="B271" s="162" t="str">
        <f>'Ingredients Price List'!B271</f>
        <v>Fresh Fruit &amp; Veg</v>
      </c>
      <c r="C271" s="163">
        <f>'Ingredients Price List'!D271</f>
        <v>0</v>
      </c>
      <c r="D271" s="164" t="str">
        <v>Apple compote (house made)</v>
      </c>
      <c r="E271" s="164"/>
      <c r="F271" s="164"/>
      <c r="G271" s="170">
        <f>'Ingredients Price List'!F271</f>
        <v>0</v>
      </c>
      <c r="H271" s="163">
        <f>'Ingredients Price List'!G271</f>
        <v>0</v>
      </c>
      <c r="I271" s="171">
        <f>'Ingredients Price List'!H271</f>
        <v>0</v>
      </c>
      <c r="J271" s="175"/>
      <c r="K271" s="173">
        <f>'Ingredients Price List'!G271</f>
        <v>0</v>
      </c>
      <c r="L271" s="174">
        <f>J271*'Ingredients Price List'!I271</f>
        <v>0</v>
      </c>
      <c r="N271" s="110"/>
      <c r="T271" s="109"/>
      <c r="U271" s="109"/>
      <c r="V271" s="109"/>
      <c r="W271" s="109"/>
      <c r="X271" s="109"/>
      <c r="Y271" s="109"/>
      <c r="Z271" s="109"/>
      <c r="AA271" s="109"/>
      <c r="AB271" s="109"/>
      <c r="AC271" s="109"/>
      <c r="AD271" s="109"/>
      <c r="AE271" s="109"/>
      <c r="AF271" s="109"/>
    </row>
    <row r="272" spans="2:32" ht="15.95" hidden="1" customHeight="1" x14ac:dyDescent="0.25">
      <c r="B272" s="162" t="str">
        <f>'Ingredients Price List'!B272</f>
        <v>Fresh Fruit &amp; Veg</v>
      </c>
      <c r="C272" s="163">
        <f>'Ingredients Price List'!D272</f>
        <v>0</v>
      </c>
      <c r="D272" s="164" t="str">
        <v>Avocado</v>
      </c>
      <c r="E272" s="164"/>
      <c r="F272" s="164"/>
      <c r="G272" s="170">
        <f>'Ingredients Price List'!F272</f>
        <v>0</v>
      </c>
      <c r="H272" s="163">
        <f>'Ingredients Price List'!G272</f>
        <v>0</v>
      </c>
      <c r="I272" s="171">
        <f>'Ingredients Price List'!H272</f>
        <v>0</v>
      </c>
      <c r="J272" s="175"/>
      <c r="K272" s="173">
        <f>'Ingredients Price List'!G272</f>
        <v>0</v>
      </c>
      <c r="L272" s="174">
        <f>J272*'Ingredients Price List'!I272</f>
        <v>0</v>
      </c>
      <c r="N272" s="110"/>
      <c r="T272" s="109"/>
      <c r="U272" s="109"/>
      <c r="V272" s="109"/>
      <c r="W272" s="109"/>
      <c r="X272" s="109"/>
      <c r="Y272" s="109"/>
      <c r="Z272" s="109"/>
      <c r="AA272" s="109"/>
      <c r="AB272" s="109"/>
      <c r="AC272" s="109"/>
      <c r="AD272" s="109"/>
      <c r="AE272" s="109"/>
      <c r="AF272" s="109"/>
    </row>
    <row r="273" spans="2:32" ht="15.95" hidden="1" customHeight="1" x14ac:dyDescent="0.25">
      <c r="B273" s="162" t="str">
        <f>'Ingredients Price List'!B273</f>
        <v>Fresh Fruit &amp; Veg</v>
      </c>
      <c r="C273" s="163">
        <f>'Ingredients Price List'!D273</f>
        <v>0</v>
      </c>
      <c r="D273" s="164" t="str">
        <v>Banana</v>
      </c>
      <c r="E273" s="164"/>
      <c r="F273" s="164"/>
      <c r="G273" s="170">
        <f>'Ingredients Price List'!F273</f>
        <v>0</v>
      </c>
      <c r="H273" s="163">
        <f>'Ingredients Price List'!G273</f>
        <v>0</v>
      </c>
      <c r="I273" s="171">
        <f>'Ingredients Price List'!H273</f>
        <v>0</v>
      </c>
      <c r="J273" s="175"/>
      <c r="K273" s="173">
        <f>'Ingredients Price List'!G273</f>
        <v>0</v>
      </c>
      <c r="L273" s="174">
        <f>J273*'Ingredients Price List'!I273</f>
        <v>0</v>
      </c>
      <c r="N273" s="110"/>
      <c r="T273" s="109"/>
      <c r="U273" s="109"/>
      <c r="V273" s="109"/>
      <c r="W273" s="109"/>
      <c r="X273" s="109"/>
      <c r="Y273" s="109"/>
      <c r="Z273" s="109"/>
      <c r="AA273" s="109"/>
      <c r="AB273" s="109"/>
      <c r="AC273" s="109"/>
      <c r="AD273" s="109"/>
      <c r="AE273" s="109"/>
      <c r="AF273" s="109"/>
    </row>
    <row r="274" spans="2:32" ht="15.95" hidden="1" customHeight="1" x14ac:dyDescent="0.25">
      <c r="B274" s="162" t="str">
        <f>'Ingredients Price List'!B274</f>
        <v>Fresh Fruit &amp; Veg</v>
      </c>
      <c r="C274" s="163">
        <f>'Ingredients Price List'!D274</f>
        <v>0</v>
      </c>
      <c r="D274" s="164" t="str">
        <v>Banana (Organic)</v>
      </c>
      <c r="E274" s="164"/>
      <c r="F274" s="164"/>
      <c r="G274" s="170">
        <f>'Ingredients Price List'!F274</f>
        <v>0</v>
      </c>
      <c r="H274" s="163">
        <f>'Ingredients Price List'!G274</f>
        <v>0</v>
      </c>
      <c r="I274" s="171">
        <f>'Ingredients Price List'!H274</f>
        <v>0</v>
      </c>
      <c r="J274" s="175"/>
      <c r="K274" s="173">
        <f>'Ingredients Price List'!G274</f>
        <v>0</v>
      </c>
      <c r="L274" s="174">
        <f>J274*'Ingredients Price List'!I274</f>
        <v>0</v>
      </c>
      <c r="N274" s="110"/>
      <c r="T274" s="109"/>
      <c r="U274" s="109"/>
      <c r="V274" s="109"/>
      <c r="W274" s="109"/>
      <c r="X274" s="109"/>
      <c r="Y274" s="109"/>
      <c r="Z274" s="109"/>
      <c r="AA274" s="109"/>
      <c r="AB274" s="109"/>
      <c r="AC274" s="109"/>
      <c r="AD274" s="109"/>
      <c r="AE274" s="109"/>
      <c r="AF274" s="109"/>
    </row>
    <row r="275" spans="2:32" ht="15.95" hidden="1" customHeight="1" x14ac:dyDescent="0.25">
      <c r="B275" s="162" t="str">
        <f>'Ingredients Price List'!B275</f>
        <v>Fresh Fruit &amp; Veg</v>
      </c>
      <c r="C275" s="163">
        <f>'Ingredients Price List'!D275</f>
        <v>0</v>
      </c>
      <c r="D275" s="164" t="str">
        <v>Blackberries</v>
      </c>
      <c r="E275" s="164"/>
      <c r="F275" s="164"/>
      <c r="G275" s="170">
        <f>'Ingredients Price List'!F275</f>
        <v>0</v>
      </c>
      <c r="H275" s="163">
        <f>'Ingredients Price List'!G275</f>
        <v>0</v>
      </c>
      <c r="I275" s="171">
        <f>'Ingredients Price List'!H275</f>
        <v>0</v>
      </c>
      <c r="J275" s="175"/>
      <c r="K275" s="173">
        <f>'Ingredients Price List'!G275</f>
        <v>0</v>
      </c>
      <c r="L275" s="174">
        <f>J275*'Ingredients Price List'!I275</f>
        <v>0</v>
      </c>
      <c r="N275" s="110"/>
      <c r="T275" s="109"/>
      <c r="U275" s="109"/>
      <c r="V275" s="109"/>
      <c r="W275" s="109"/>
      <c r="X275" s="109"/>
      <c r="Y275" s="109"/>
      <c r="Z275" s="109"/>
      <c r="AA275" s="109"/>
      <c r="AB275" s="109"/>
      <c r="AC275" s="109"/>
      <c r="AD275" s="109"/>
      <c r="AE275" s="109"/>
      <c r="AF275" s="109"/>
    </row>
    <row r="276" spans="2:32" ht="15.95" hidden="1" customHeight="1" x14ac:dyDescent="0.25">
      <c r="B276" s="162" t="str">
        <f>'Ingredients Price List'!B276</f>
        <v>Fresh Fruit &amp; Veg</v>
      </c>
      <c r="C276" s="163">
        <f>'Ingredients Price List'!D276</f>
        <v>0</v>
      </c>
      <c r="D276" s="164" t="str">
        <v>Blueberries</v>
      </c>
      <c r="E276" s="164"/>
      <c r="F276" s="164"/>
      <c r="G276" s="170">
        <f>'Ingredients Price List'!F276</f>
        <v>0</v>
      </c>
      <c r="H276" s="163">
        <f>'Ingredients Price List'!G276</f>
        <v>0</v>
      </c>
      <c r="I276" s="171">
        <f>'Ingredients Price List'!H276</f>
        <v>0</v>
      </c>
      <c r="J276" s="175"/>
      <c r="K276" s="173">
        <f>'Ingredients Price List'!G276</f>
        <v>0</v>
      </c>
      <c r="L276" s="174">
        <f>J276*'Ingredients Price List'!I276</f>
        <v>0</v>
      </c>
      <c r="N276" s="110"/>
      <c r="T276" s="109"/>
      <c r="U276" s="109"/>
      <c r="V276" s="109"/>
      <c r="W276" s="109"/>
      <c r="X276" s="109"/>
      <c r="Y276" s="109"/>
      <c r="Z276" s="109"/>
      <c r="AA276" s="109"/>
      <c r="AB276" s="109"/>
      <c r="AC276" s="109"/>
      <c r="AD276" s="109"/>
      <c r="AE276" s="109"/>
      <c r="AF276" s="109"/>
    </row>
    <row r="277" spans="2:32" ht="15.95" hidden="1" customHeight="1" x14ac:dyDescent="0.25">
      <c r="B277" s="162" t="str">
        <f>'Ingredients Price List'!B277</f>
        <v>Fresh Fruit &amp; Veg</v>
      </c>
      <c r="C277" s="163">
        <f>'Ingredients Price List'!D277</f>
        <v>0</v>
      </c>
      <c r="D277" s="164" t="str">
        <v>Butternut Squash</v>
      </c>
      <c r="E277" s="164"/>
      <c r="F277" s="164"/>
      <c r="G277" s="170">
        <f>'Ingredients Price List'!F277</f>
        <v>0</v>
      </c>
      <c r="H277" s="163">
        <f>'Ingredients Price List'!G277</f>
        <v>0</v>
      </c>
      <c r="I277" s="171">
        <f>'Ingredients Price List'!H277</f>
        <v>0</v>
      </c>
      <c r="J277" s="175"/>
      <c r="K277" s="173">
        <f>'Ingredients Price List'!G277</f>
        <v>0</v>
      </c>
      <c r="L277" s="174">
        <f>J277*'Ingredients Price List'!I277</f>
        <v>0</v>
      </c>
      <c r="N277" s="110"/>
      <c r="T277" s="109"/>
      <c r="U277" s="109"/>
      <c r="V277" s="109"/>
      <c r="W277" s="109"/>
      <c r="X277" s="109"/>
      <c r="Y277" s="109"/>
      <c r="Z277" s="109"/>
      <c r="AA277" s="109"/>
      <c r="AB277" s="109"/>
      <c r="AC277" s="109"/>
      <c r="AD277" s="109"/>
      <c r="AE277" s="109"/>
      <c r="AF277" s="109"/>
    </row>
    <row r="278" spans="2:32" ht="15.95" hidden="1" customHeight="1" x14ac:dyDescent="0.25">
      <c r="B278" s="162" t="str">
        <f>'Ingredients Price List'!B278</f>
        <v>Fresh Fruit &amp; Veg</v>
      </c>
      <c r="C278" s="163">
        <f>'Ingredients Price List'!D278</f>
        <v>0</v>
      </c>
      <c r="D278" s="164" t="str">
        <v>Celery</v>
      </c>
      <c r="E278" s="164"/>
      <c r="F278" s="164"/>
      <c r="G278" s="170">
        <f>'Ingredients Price List'!F278</f>
        <v>0</v>
      </c>
      <c r="H278" s="163">
        <f>'Ingredients Price List'!G278</f>
        <v>0</v>
      </c>
      <c r="I278" s="171">
        <f>'Ingredients Price List'!H278</f>
        <v>0</v>
      </c>
      <c r="J278" s="175"/>
      <c r="K278" s="173">
        <f>'Ingredients Price List'!G278</f>
        <v>0</v>
      </c>
      <c r="L278" s="174">
        <f>J278*'Ingredients Price List'!I278</f>
        <v>0</v>
      </c>
      <c r="N278" s="110"/>
      <c r="T278" s="109"/>
      <c r="U278" s="109"/>
      <c r="V278" s="109"/>
      <c r="W278" s="109"/>
      <c r="X278" s="109"/>
      <c r="Y278" s="109"/>
      <c r="Z278" s="109"/>
      <c r="AA278" s="109"/>
      <c r="AB278" s="109"/>
      <c r="AC278" s="109"/>
      <c r="AD278" s="109"/>
      <c r="AE278" s="109"/>
      <c r="AF278" s="109"/>
    </row>
    <row r="279" spans="2:32" ht="15.95" hidden="1" customHeight="1" x14ac:dyDescent="0.25">
      <c r="B279" s="162" t="str">
        <f>'Ingredients Price List'!B279</f>
        <v>Fresh Fruit &amp; Veg</v>
      </c>
      <c r="C279" s="163">
        <f>'Ingredients Price List'!D279</f>
        <v>0</v>
      </c>
      <c r="D279" s="164" t="str">
        <v>Cucumber</v>
      </c>
      <c r="E279" s="164"/>
      <c r="F279" s="164"/>
      <c r="G279" s="170">
        <f>'Ingredients Price List'!F279</f>
        <v>0</v>
      </c>
      <c r="H279" s="163">
        <f>'Ingredients Price List'!G279</f>
        <v>0</v>
      </c>
      <c r="I279" s="171">
        <f>'Ingredients Price List'!H279</f>
        <v>0</v>
      </c>
      <c r="J279" s="175"/>
      <c r="K279" s="173">
        <f>'Ingredients Price List'!G279</f>
        <v>0</v>
      </c>
      <c r="L279" s="174">
        <f>J279*'Ingredients Price List'!I279</f>
        <v>0</v>
      </c>
      <c r="N279" s="110"/>
      <c r="T279" s="109"/>
      <c r="U279" s="109"/>
      <c r="V279" s="109"/>
      <c r="W279" s="109"/>
      <c r="X279" s="109"/>
      <c r="Y279" s="109"/>
      <c r="Z279" s="109"/>
      <c r="AA279" s="109"/>
      <c r="AB279" s="109"/>
      <c r="AC279" s="109"/>
      <c r="AD279" s="109"/>
      <c r="AE279" s="109"/>
      <c r="AF279" s="109"/>
    </row>
    <row r="280" spans="2:32" ht="15.95" hidden="1" customHeight="1" x14ac:dyDescent="0.25">
      <c r="B280" s="162" t="str">
        <f>'Ingredients Price List'!B280</f>
        <v>Fresh Fruit &amp; Veg</v>
      </c>
      <c r="C280" s="163">
        <f>'Ingredients Price List'!D280</f>
        <v>0</v>
      </c>
      <c r="D280" s="164" t="str">
        <v>Garlic</v>
      </c>
      <c r="E280" s="164"/>
      <c r="F280" s="164"/>
      <c r="G280" s="170">
        <f>'Ingredients Price List'!F280</f>
        <v>0</v>
      </c>
      <c r="H280" s="163">
        <f>'Ingredients Price List'!G280</f>
        <v>0</v>
      </c>
      <c r="I280" s="171">
        <f>'Ingredients Price List'!H280</f>
        <v>0</v>
      </c>
      <c r="J280" s="175"/>
      <c r="K280" s="173">
        <f>'Ingredients Price List'!G280</f>
        <v>0</v>
      </c>
      <c r="L280" s="174">
        <f>J280*'Ingredients Price List'!I280</f>
        <v>0</v>
      </c>
      <c r="N280" s="110"/>
      <c r="T280" s="109"/>
      <c r="U280" s="109"/>
      <c r="V280" s="109"/>
      <c r="W280" s="109"/>
      <c r="X280" s="109"/>
      <c r="Y280" s="109"/>
      <c r="Z280" s="109"/>
      <c r="AA280" s="109"/>
      <c r="AB280" s="109"/>
      <c r="AC280" s="109"/>
      <c r="AD280" s="109"/>
      <c r="AE280" s="109"/>
      <c r="AF280" s="109"/>
    </row>
    <row r="281" spans="2:32" ht="15.95" hidden="1" customHeight="1" x14ac:dyDescent="0.25">
      <c r="B281" s="162" t="str">
        <f>'Ingredients Price List'!B281</f>
        <v>Fresh Fruit &amp; Veg</v>
      </c>
      <c r="C281" s="163">
        <f>'Ingredients Price List'!D281</f>
        <v>0</v>
      </c>
      <c r="D281" s="164" t="str">
        <v>Grapefruit - Yellow</v>
      </c>
      <c r="E281" s="164"/>
      <c r="F281" s="164"/>
      <c r="G281" s="170">
        <f>'Ingredients Price List'!F281</f>
        <v>0</v>
      </c>
      <c r="H281" s="163">
        <f>'Ingredients Price List'!G281</f>
        <v>0</v>
      </c>
      <c r="I281" s="171">
        <f>'Ingredients Price List'!H281</f>
        <v>0</v>
      </c>
      <c r="J281" s="175"/>
      <c r="K281" s="173">
        <f>'Ingredients Price List'!G281</f>
        <v>0</v>
      </c>
      <c r="L281" s="174">
        <f>J281*'Ingredients Price List'!I281</f>
        <v>0</v>
      </c>
      <c r="N281" s="110"/>
      <c r="T281" s="109"/>
      <c r="U281" s="109"/>
      <c r="V281" s="109"/>
      <c r="W281" s="109"/>
      <c r="X281" s="109"/>
      <c r="Y281" s="109"/>
      <c r="Z281" s="109"/>
      <c r="AA281" s="109"/>
      <c r="AB281" s="109"/>
      <c r="AC281" s="109"/>
      <c r="AD281" s="109"/>
      <c r="AE281" s="109"/>
      <c r="AF281" s="109"/>
    </row>
    <row r="282" spans="2:32" ht="15.95" hidden="1" customHeight="1" x14ac:dyDescent="0.25">
      <c r="B282" s="162" t="str">
        <f>'Ingredients Price List'!B282</f>
        <v>Fresh Fruit &amp; Veg</v>
      </c>
      <c r="C282" s="163">
        <f>'Ingredients Price List'!D282</f>
        <v>0</v>
      </c>
      <c r="D282" s="164" t="str">
        <v>Kale</v>
      </c>
      <c r="E282" s="164"/>
      <c r="F282" s="164"/>
      <c r="G282" s="170">
        <f>'Ingredients Price List'!F282</f>
        <v>0</v>
      </c>
      <c r="H282" s="163">
        <f>'Ingredients Price List'!G282</f>
        <v>0</v>
      </c>
      <c r="I282" s="171">
        <f>'Ingredients Price List'!H282</f>
        <v>0</v>
      </c>
      <c r="J282" s="175"/>
      <c r="K282" s="173">
        <f>'Ingredients Price List'!G282</f>
        <v>0</v>
      </c>
      <c r="L282" s="174">
        <f>J282*'Ingredients Price List'!I282</f>
        <v>0</v>
      </c>
      <c r="N282" s="110"/>
      <c r="T282" s="109"/>
      <c r="U282" s="109"/>
      <c r="V282" s="109"/>
      <c r="W282" s="109"/>
      <c r="X282" s="109"/>
      <c r="Y282" s="109"/>
      <c r="Z282" s="109"/>
      <c r="AA282" s="109"/>
      <c r="AB282" s="109"/>
      <c r="AC282" s="109"/>
      <c r="AD282" s="109"/>
      <c r="AE282" s="109"/>
      <c r="AF282" s="109"/>
    </row>
    <row r="283" spans="2:32" ht="15.95" hidden="1" customHeight="1" x14ac:dyDescent="0.25">
      <c r="B283" s="162" t="str">
        <f>'Ingredients Price List'!B283</f>
        <v>Fresh Fruit &amp; Veg</v>
      </c>
      <c r="C283" s="163">
        <f>'Ingredients Price List'!D283</f>
        <v>0</v>
      </c>
      <c r="D283" s="164" t="str">
        <v>Lemon</v>
      </c>
      <c r="E283" s="164"/>
      <c r="F283" s="164"/>
      <c r="G283" s="170">
        <f>'Ingredients Price List'!F283</f>
        <v>0</v>
      </c>
      <c r="H283" s="163">
        <f>'Ingredients Price List'!G283</f>
        <v>0</v>
      </c>
      <c r="I283" s="171">
        <f>'Ingredients Price List'!H283</f>
        <v>0</v>
      </c>
      <c r="J283" s="175"/>
      <c r="K283" s="173">
        <f>'Ingredients Price List'!G283</f>
        <v>0</v>
      </c>
      <c r="L283" s="174">
        <f>J283*'Ingredients Price List'!I283</f>
        <v>0</v>
      </c>
      <c r="N283" s="110"/>
      <c r="T283" s="109"/>
      <c r="U283" s="109"/>
      <c r="V283" s="109"/>
      <c r="W283" s="109"/>
      <c r="X283" s="109"/>
      <c r="Y283" s="109"/>
      <c r="Z283" s="109"/>
      <c r="AA283" s="109"/>
      <c r="AB283" s="109"/>
      <c r="AC283" s="109"/>
      <c r="AD283" s="109"/>
      <c r="AE283" s="109"/>
      <c r="AF283" s="109"/>
    </row>
    <row r="284" spans="2:32" ht="15.95" hidden="1" customHeight="1" x14ac:dyDescent="0.25">
      <c r="B284" s="162" t="str">
        <f>'Ingredients Price List'!B284</f>
        <v>Fresh Fruit &amp; Veg</v>
      </c>
      <c r="C284" s="163">
        <f>'Ingredients Price List'!D284</f>
        <v>0</v>
      </c>
      <c r="D284" s="164" t="str">
        <v>Mango</v>
      </c>
      <c r="E284" s="164"/>
      <c r="F284" s="164"/>
      <c r="G284" s="170">
        <f>'Ingredients Price List'!F284</f>
        <v>0</v>
      </c>
      <c r="H284" s="163">
        <f>'Ingredients Price List'!G284</f>
        <v>0</v>
      </c>
      <c r="I284" s="171">
        <f>'Ingredients Price List'!H284</f>
        <v>0</v>
      </c>
      <c r="J284" s="175"/>
      <c r="K284" s="173">
        <f>'Ingredients Price List'!G284</f>
        <v>0</v>
      </c>
      <c r="L284" s="174">
        <f>J284*'Ingredients Price List'!I284</f>
        <v>0</v>
      </c>
      <c r="N284" s="110"/>
      <c r="T284" s="109"/>
      <c r="U284" s="109"/>
      <c r="V284" s="109"/>
      <c r="W284" s="109"/>
      <c r="X284" s="109"/>
      <c r="Y284" s="109"/>
      <c r="Z284" s="109"/>
      <c r="AA284" s="109"/>
      <c r="AB284" s="109"/>
      <c r="AC284" s="109"/>
      <c r="AD284" s="109"/>
      <c r="AE284" s="109"/>
      <c r="AF284" s="109"/>
    </row>
    <row r="285" spans="2:32" ht="15.95" hidden="1" customHeight="1" x14ac:dyDescent="0.25">
      <c r="B285" s="162" t="str">
        <f>'Ingredients Price List'!B285</f>
        <v>Fresh Fruit &amp; Veg</v>
      </c>
      <c r="C285" s="163">
        <f>'Ingredients Price List'!D285</f>
        <v>0</v>
      </c>
      <c r="D285" s="164" t="str">
        <v>Melon - Honeydew</v>
      </c>
      <c r="E285" s="164"/>
      <c r="F285" s="164"/>
      <c r="G285" s="170">
        <f>'Ingredients Price List'!F285</f>
        <v>0</v>
      </c>
      <c r="H285" s="163">
        <f>'Ingredients Price List'!G285</f>
        <v>0</v>
      </c>
      <c r="I285" s="171">
        <f>'Ingredients Price List'!H285</f>
        <v>0</v>
      </c>
      <c r="J285" s="175"/>
      <c r="K285" s="173">
        <f>'Ingredients Price List'!G285</f>
        <v>0</v>
      </c>
      <c r="L285" s="174">
        <f>J285*'Ingredients Price List'!I285</f>
        <v>0</v>
      </c>
      <c r="N285" s="110"/>
      <c r="T285" s="109"/>
      <c r="U285" s="109"/>
      <c r="V285" s="109"/>
      <c r="W285" s="109"/>
      <c r="X285" s="109"/>
      <c r="Y285" s="109"/>
      <c r="Z285" s="109"/>
      <c r="AA285" s="109"/>
      <c r="AB285" s="109"/>
      <c r="AC285" s="109"/>
      <c r="AD285" s="109"/>
      <c r="AE285" s="109"/>
      <c r="AF285" s="109"/>
    </row>
    <row r="286" spans="2:32" ht="15.95" hidden="1" customHeight="1" x14ac:dyDescent="0.25">
      <c r="B286" s="162" t="str">
        <f>'Ingredients Price List'!B286</f>
        <v>Fresh Fruit &amp; Veg</v>
      </c>
      <c r="C286" s="163">
        <f>'Ingredients Price List'!D286</f>
        <v>0</v>
      </c>
      <c r="D286" s="164" t="str">
        <v>Mushrooms Flat Cap</v>
      </c>
      <c r="E286" s="164"/>
      <c r="F286" s="164"/>
      <c r="G286" s="170">
        <f>'Ingredients Price List'!F286</f>
        <v>0</v>
      </c>
      <c r="H286" s="163">
        <f>'Ingredients Price List'!G286</f>
        <v>0</v>
      </c>
      <c r="I286" s="171">
        <f>'Ingredients Price List'!H286</f>
        <v>0</v>
      </c>
      <c r="J286" s="175"/>
      <c r="K286" s="173">
        <f>'Ingredients Price List'!G286</f>
        <v>0</v>
      </c>
      <c r="L286" s="174">
        <f>J286*'Ingredients Price List'!I286</f>
        <v>0</v>
      </c>
      <c r="N286" s="110"/>
      <c r="T286" s="109"/>
      <c r="U286" s="109"/>
      <c r="V286" s="109"/>
      <c r="W286" s="109"/>
      <c r="X286" s="109"/>
      <c r="Y286" s="109"/>
      <c r="Z286" s="109"/>
      <c r="AA286" s="109"/>
      <c r="AB286" s="109"/>
      <c r="AC286" s="109"/>
      <c r="AD286" s="109"/>
      <c r="AE286" s="109"/>
      <c r="AF286" s="109"/>
    </row>
    <row r="287" spans="2:32" ht="15.95" hidden="1" customHeight="1" x14ac:dyDescent="0.25">
      <c r="B287" s="162" t="str">
        <f>'Ingredients Price List'!B287</f>
        <v>Fresh Fruit &amp; Veg</v>
      </c>
      <c r="C287" s="163">
        <f>'Ingredients Price List'!D287</f>
        <v>0</v>
      </c>
      <c r="D287" s="164" t="str">
        <v>Mushrooms Wild</v>
      </c>
      <c r="E287" s="164"/>
      <c r="F287" s="164"/>
      <c r="G287" s="170">
        <f>'Ingredients Price List'!F287</f>
        <v>0</v>
      </c>
      <c r="H287" s="163">
        <f>'Ingredients Price List'!G287</f>
        <v>0</v>
      </c>
      <c r="I287" s="171">
        <f>'Ingredients Price List'!H287</f>
        <v>0</v>
      </c>
      <c r="J287" s="175"/>
      <c r="K287" s="173">
        <f>'Ingredients Price List'!G287</f>
        <v>0</v>
      </c>
      <c r="L287" s="174">
        <f>J287*'Ingredients Price List'!I287</f>
        <v>0</v>
      </c>
      <c r="N287" s="110"/>
      <c r="T287" s="109"/>
      <c r="U287" s="109"/>
      <c r="V287" s="109"/>
      <c r="W287" s="109"/>
      <c r="X287" s="109"/>
      <c r="Y287" s="109"/>
      <c r="Z287" s="109"/>
      <c r="AA287" s="109"/>
      <c r="AB287" s="109"/>
      <c r="AC287" s="109"/>
      <c r="AD287" s="109"/>
      <c r="AE287" s="109"/>
      <c r="AF287" s="109"/>
    </row>
    <row r="288" spans="2:32" ht="15.95" hidden="1" customHeight="1" x14ac:dyDescent="0.25">
      <c r="B288" s="162" t="str">
        <f>'Ingredients Price List'!B288</f>
        <v>Fresh Fruit &amp; Veg</v>
      </c>
      <c r="C288" s="163">
        <f>'Ingredients Price List'!D288</f>
        <v>0</v>
      </c>
      <c r="D288" s="164" t="str">
        <v>Onions -spanish</v>
      </c>
      <c r="E288" s="164"/>
      <c r="F288" s="164"/>
      <c r="G288" s="170">
        <f>'Ingredients Price List'!F288</f>
        <v>0</v>
      </c>
      <c r="H288" s="163">
        <f>'Ingredients Price List'!G288</f>
        <v>0</v>
      </c>
      <c r="I288" s="171">
        <f>'Ingredients Price List'!H288</f>
        <v>0</v>
      </c>
      <c r="J288" s="175"/>
      <c r="K288" s="173">
        <f>'Ingredients Price List'!G288</f>
        <v>0</v>
      </c>
      <c r="L288" s="174">
        <f>J288*'Ingredients Price List'!I288</f>
        <v>0</v>
      </c>
      <c r="N288" s="110"/>
      <c r="T288" s="109"/>
      <c r="U288" s="109"/>
      <c r="V288" s="109"/>
      <c r="W288" s="109"/>
      <c r="X288" s="109"/>
      <c r="Y288" s="109"/>
      <c r="Z288" s="109"/>
      <c r="AA288" s="109"/>
      <c r="AB288" s="109"/>
      <c r="AC288" s="109"/>
      <c r="AD288" s="109"/>
      <c r="AE288" s="109"/>
      <c r="AF288" s="109"/>
    </row>
    <row r="289" spans="2:32" ht="15.95" hidden="1" customHeight="1" x14ac:dyDescent="0.25">
      <c r="B289" s="162" t="str">
        <f>'Ingredients Price List'!B289</f>
        <v>Fresh Fruit &amp; Veg</v>
      </c>
      <c r="C289" s="163">
        <f>'Ingredients Price List'!D289</f>
        <v>0</v>
      </c>
      <c r="D289" s="164" t="str">
        <v>Oranges</v>
      </c>
      <c r="E289" s="164"/>
      <c r="F289" s="164"/>
      <c r="G289" s="170">
        <f>'Ingredients Price List'!F289</f>
        <v>0</v>
      </c>
      <c r="H289" s="163">
        <f>'Ingredients Price List'!G289</f>
        <v>0</v>
      </c>
      <c r="I289" s="171">
        <f>'Ingredients Price List'!H289</f>
        <v>0</v>
      </c>
      <c r="J289" s="175"/>
      <c r="K289" s="173">
        <f>'Ingredients Price List'!G289</f>
        <v>0</v>
      </c>
      <c r="L289" s="174">
        <f>J289*'Ingredients Price List'!I289</f>
        <v>0</v>
      </c>
      <c r="N289" s="110"/>
      <c r="T289" s="109"/>
      <c r="U289" s="109"/>
      <c r="V289" s="109"/>
      <c r="W289" s="109"/>
      <c r="X289" s="109"/>
      <c r="Y289" s="109"/>
      <c r="Z289" s="109"/>
      <c r="AA289" s="109"/>
      <c r="AB289" s="109"/>
      <c r="AC289" s="109"/>
      <c r="AD289" s="109"/>
      <c r="AE289" s="109"/>
      <c r="AF289" s="109"/>
    </row>
    <row r="290" spans="2:32" ht="15.95" hidden="1" customHeight="1" x14ac:dyDescent="0.25">
      <c r="B290" s="162" t="str">
        <f>'Ingredients Price List'!B290</f>
        <v>Fresh Fruit &amp; Veg</v>
      </c>
      <c r="C290" s="163">
        <f>'Ingredients Price List'!D290</f>
        <v>0</v>
      </c>
      <c r="D290" s="164" t="str">
        <v>Parsley</v>
      </c>
      <c r="E290" s="164"/>
      <c r="F290" s="164"/>
      <c r="G290" s="170">
        <f>'Ingredients Price List'!F290</f>
        <v>0</v>
      </c>
      <c r="H290" s="163">
        <f>'Ingredients Price List'!G290</f>
        <v>0</v>
      </c>
      <c r="I290" s="171">
        <f>'Ingredients Price List'!H290</f>
        <v>0</v>
      </c>
      <c r="J290" s="175"/>
      <c r="K290" s="173">
        <f>'Ingredients Price List'!G290</f>
        <v>0</v>
      </c>
      <c r="L290" s="174">
        <f>J290*'Ingredients Price List'!I290</f>
        <v>0</v>
      </c>
      <c r="N290" s="110"/>
      <c r="T290" s="109"/>
      <c r="U290" s="109"/>
      <c r="V290" s="109"/>
      <c r="W290" s="109"/>
      <c r="X290" s="109"/>
      <c r="Y290" s="109"/>
      <c r="Z290" s="109"/>
      <c r="AA290" s="109"/>
      <c r="AB290" s="109"/>
      <c r="AC290" s="109"/>
      <c r="AD290" s="109"/>
      <c r="AE290" s="109"/>
      <c r="AF290" s="109"/>
    </row>
    <row r="291" spans="2:32" ht="15.95" hidden="1" customHeight="1" x14ac:dyDescent="0.25">
      <c r="B291" s="162" t="str">
        <f>'Ingredients Price List'!B291</f>
        <v>Fresh Fruit &amp; Veg</v>
      </c>
      <c r="C291" s="163">
        <f>'Ingredients Price List'!D291</f>
        <v>0</v>
      </c>
      <c r="D291" s="164" t="str">
        <v>Pear Compote (House made)</v>
      </c>
      <c r="E291" s="164"/>
      <c r="F291" s="164"/>
      <c r="G291" s="170">
        <f>'Ingredients Price List'!F291</f>
        <v>0</v>
      </c>
      <c r="H291" s="163">
        <f>'Ingredients Price List'!G291</f>
        <v>0</v>
      </c>
      <c r="I291" s="171">
        <f>'Ingredients Price List'!H291</f>
        <v>0</v>
      </c>
      <c r="J291" s="175"/>
      <c r="K291" s="173">
        <f>'Ingredients Price List'!G291</f>
        <v>0</v>
      </c>
      <c r="L291" s="174">
        <f>J291*'Ingredients Price List'!I291</f>
        <v>0</v>
      </c>
      <c r="N291" s="110"/>
      <c r="T291" s="109"/>
      <c r="U291" s="109"/>
      <c r="V291" s="109"/>
      <c r="W291" s="109"/>
      <c r="X291" s="109"/>
      <c r="Y291" s="109"/>
      <c r="Z291" s="109"/>
      <c r="AA291" s="109"/>
      <c r="AB291" s="109"/>
      <c r="AC291" s="109"/>
      <c r="AD291" s="109"/>
      <c r="AE291" s="109"/>
      <c r="AF291" s="109"/>
    </row>
    <row r="292" spans="2:32" ht="15.95" hidden="1" customHeight="1" x14ac:dyDescent="0.25">
      <c r="B292" s="162" t="str">
        <f>'Ingredients Price List'!B292</f>
        <v>Fresh Fruit &amp; Veg</v>
      </c>
      <c r="C292" s="163">
        <f>'Ingredients Price List'!D292</f>
        <v>0</v>
      </c>
      <c r="D292" s="164" t="str">
        <v>Pears</v>
      </c>
      <c r="E292" s="164"/>
      <c r="F292" s="164"/>
      <c r="G292" s="170">
        <f>'Ingredients Price List'!F292</f>
        <v>0</v>
      </c>
      <c r="H292" s="163">
        <f>'Ingredients Price List'!G292</f>
        <v>0</v>
      </c>
      <c r="I292" s="171">
        <f>'Ingredients Price List'!H292</f>
        <v>0</v>
      </c>
      <c r="J292" s="175"/>
      <c r="K292" s="173">
        <f>'Ingredients Price List'!G292</f>
        <v>0</v>
      </c>
      <c r="L292" s="174">
        <f>J292*'Ingredients Price List'!I292</f>
        <v>0</v>
      </c>
      <c r="N292" s="110"/>
      <c r="T292" s="109"/>
      <c r="U292" s="109"/>
      <c r="V292" s="109"/>
      <c r="W292" s="109"/>
      <c r="X292" s="109"/>
      <c r="Y292" s="109"/>
      <c r="Z292" s="109"/>
      <c r="AA292" s="109"/>
      <c r="AB292" s="109"/>
      <c r="AC292" s="109"/>
      <c r="AD292" s="109"/>
      <c r="AE292" s="109"/>
      <c r="AF292" s="109"/>
    </row>
    <row r="293" spans="2:32" ht="15.95" hidden="1" customHeight="1" x14ac:dyDescent="0.25">
      <c r="B293" s="162" t="str">
        <f>'Ingredients Price List'!B293</f>
        <v>Fresh Fruit &amp; Veg</v>
      </c>
      <c r="C293" s="163">
        <f>'Ingredients Price List'!D293</f>
        <v>0</v>
      </c>
      <c r="D293" s="164" t="str">
        <v>Pineapple</v>
      </c>
      <c r="E293" s="164"/>
      <c r="F293" s="164"/>
      <c r="G293" s="170">
        <f>'Ingredients Price List'!F293</f>
        <v>0</v>
      </c>
      <c r="H293" s="163">
        <f>'Ingredients Price List'!G293</f>
        <v>0</v>
      </c>
      <c r="I293" s="171">
        <f>'Ingredients Price List'!H293</f>
        <v>0</v>
      </c>
      <c r="J293" s="175"/>
      <c r="K293" s="173">
        <f>'Ingredients Price List'!G293</f>
        <v>0</v>
      </c>
      <c r="L293" s="174">
        <f>J293*'Ingredients Price List'!I293</f>
        <v>0</v>
      </c>
      <c r="N293" s="110"/>
      <c r="T293" s="109"/>
      <c r="U293" s="109"/>
      <c r="V293" s="109"/>
      <c r="W293" s="109"/>
      <c r="X293" s="109"/>
      <c r="Y293" s="109"/>
      <c r="Z293" s="109"/>
      <c r="AA293" s="109"/>
      <c r="AB293" s="109"/>
      <c r="AC293" s="109"/>
      <c r="AD293" s="109"/>
      <c r="AE293" s="109"/>
      <c r="AF293" s="109"/>
    </row>
    <row r="294" spans="2:32" ht="15.95" hidden="1" customHeight="1" x14ac:dyDescent="0.25">
      <c r="B294" s="162" t="str">
        <f>'Ingredients Price List'!B294</f>
        <v>Fresh Fruit &amp; Veg</v>
      </c>
      <c r="C294" s="163">
        <f>'Ingredients Price List'!D294</f>
        <v>0</v>
      </c>
      <c r="D294" s="164" t="str">
        <v>Plums</v>
      </c>
      <c r="E294" s="164"/>
      <c r="F294" s="164"/>
      <c r="G294" s="170">
        <f>'Ingredients Price List'!F294</f>
        <v>0</v>
      </c>
      <c r="H294" s="163">
        <f>'Ingredients Price List'!G294</f>
        <v>0</v>
      </c>
      <c r="I294" s="171">
        <f>'Ingredients Price List'!H294</f>
        <v>0</v>
      </c>
      <c r="J294" s="175"/>
      <c r="K294" s="173">
        <f>'Ingredients Price List'!G294</f>
        <v>0</v>
      </c>
      <c r="L294" s="174">
        <f>J294*'Ingredients Price List'!I294</f>
        <v>0</v>
      </c>
      <c r="N294" s="110"/>
      <c r="T294" s="109"/>
      <c r="U294" s="109"/>
      <c r="V294" s="109"/>
      <c r="W294" s="109"/>
      <c r="X294" s="109"/>
      <c r="Y294" s="109"/>
      <c r="Z294" s="109"/>
      <c r="AA294" s="109"/>
      <c r="AB294" s="109"/>
      <c r="AC294" s="109"/>
      <c r="AD294" s="109"/>
      <c r="AE294" s="109"/>
      <c r="AF294" s="109"/>
    </row>
    <row r="295" spans="2:32" ht="15.95" hidden="1" customHeight="1" x14ac:dyDescent="0.25">
      <c r="B295" s="162" t="str">
        <f>'Ingredients Price List'!B295</f>
        <v>Fresh Fruit &amp; Veg</v>
      </c>
      <c r="C295" s="163">
        <f>'Ingredients Price List'!D295</f>
        <v>0</v>
      </c>
      <c r="D295" s="164" t="str">
        <v>Potatoes</v>
      </c>
      <c r="E295" s="164"/>
      <c r="F295" s="164"/>
      <c r="G295" s="170">
        <f>'Ingredients Price List'!F295</f>
        <v>0</v>
      </c>
      <c r="H295" s="163">
        <f>'Ingredients Price List'!G295</f>
        <v>0</v>
      </c>
      <c r="I295" s="171">
        <f>'Ingredients Price List'!H295</f>
        <v>0</v>
      </c>
      <c r="J295" s="175"/>
      <c r="K295" s="173">
        <f>'Ingredients Price List'!G295</f>
        <v>0</v>
      </c>
      <c r="L295" s="174">
        <f>J295*'Ingredients Price List'!I295</f>
        <v>0</v>
      </c>
      <c r="N295" s="110"/>
      <c r="T295" s="109"/>
      <c r="U295" s="109"/>
      <c r="V295" s="109"/>
      <c r="W295" s="109"/>
      <c r="X295" s="109"/>
      <c r="Y295" s="109"/>
      <c r="Z295" s="109"/>
      <c r="AA295" s="109"/>
      <c r="AB295" s="109"/>
      <c r="AC295" s="109"/>
      <c r="AD295" s="109"/>
      <c r="AE295" s="109"/>
      <c r="AF295" s="109"/>
    </row>
    <row r="296" spans="2:32" ht="15.95" hidden="1" customHeight="1" x14ac:dyDescent="0.25">
      <c r="B296" s="162" t="str">
        <f>'Ingredients Price List'!B296</f>
        <v>Fresh Fruit &amp; Veg</v>
      </c>
      <c r="C296" s="163">
        <f>'Ingredients Price List'!D296</f>
        <v>0</v>
      </c>
      <c r="D296" s="164" t="str">
        <v>Raspberries - Fresh</v>
      </c>
      <c r="E296" s="164"/>
      <c r="F296" s="164"/>
      <c r="G296" s="170">
        <f>'Ingredients Price List'!F296</f>
        <v>0</v>
      </c>
      <c r="H296" s="163">
        <f>'Ingredients Price List'!G296</f>
        <v>0</v>
      </c>
      <c r="I296" s="171">
        <f>'Ingredients Price List'!H296</f>
        <v>0</v>
      </c>
      <c r="J296" s="175"/>
      <c r="K296" s="173">
        <f>'Ingredients Price List'!G296</f>
        <v>0</v>
      </c>
      <c r="L296" s="174">
        <f>J296*'Ingredients Price List'!I296</f>
        <v>0</v>
      </c>
      <c r="N296" s="110"/>
      <c r="T296" s="109"/>
      <c r="U296" s="109"/>
      <c r="V296" s="109"/>
      <c r="W296" s="109"/>
      <c r="X296" s="109"/>
      <c r="Y296" s="109"/>
      <c r="Z296" s="109"/>
      <c r="AA296" s="109"/>
      <c r="AB296" s="109"/>
      <c r="AC296" s="109"/>
      <c r="AD296" s="109"/>
      <c r="AE296" s="109"/>
      <c r="AF296" s="109"/>
    </row>
    <row r="297" spans="2:32" ht="15.95" hidden="1" customHeight="1" x14ac:dyDescent="0.25">
      <c r="B297" s="162" t="str">
        <f>'Ingredients Price List'!B297</f>
        <v>Fresh Fruit &amp; Veg</v>
      </c>
      <c r="C297" s="163">
        <f>'Ingredients Price List'!D297</f>
        <v>0</v>
      </c>
      <c r="D297" s="164" t="str">
        <v>Rocket</v>
      </c>
      <c r="E297" s="164"/>
      <c r="F297" s="164"/>
      <c r="G297" s="170">
        <f>'Ingredients Price List'!F297</f>
        <v>0</v>
      </c>
      <c r="H297" s="163">
        <f>'Ingredients Price List'!G297</f>
        <v>0</v>
      </c>
      <c r="I297" s="171">
        <f>'Ingredients Price List'!H297</f>
        <v>0</v>
      </c>
      <c r="J297" s="175"/>
      <c r="K297" s="173">
        <f>'Ingredients Price List'!G297</f>
        <v>0</v>
      </c>
      <c r="L297" s="174">
        <f>J297*'Ingredients Price List'!I297</f>
        <v>0</v>
      </c>
      <c r="N297" s="110"/>
      <c r="T297" s="109"/>
      <c r="U297" s="109"/>
      <c r="V297" s="109"/>
      <c r="W297" s="109"/>
      <c r="X297" s="109"/>
      <c r="Y297" s="109"/>
      <c r="Z297" s="109"/>
      <c r="AA297" s="109"/>
      <c r="AB297" s="109"/>
      <c r="AC297" s="109"/>
      <c r="AD297" s="109"/>
      <c r="AE297" s="109"/>
      <c r="AF297" s="109"/>
    </row>
    <row r="298" spans="2:32" ht="15.95" hidden="1" customHeight="1" x14ac:dyDescent="0.25">
      <c r="B298" s="162" t="str">
        <f>'Ingredients Price List'!B298</f>
        <v>Fresh Fruit &amp; Veg</v>
      </c>
      <c r="C298" s="163">
        <f>'Ingredients Price List'!D298</f>
        <v>0</v>
      </c>
      <c r="D298" s="164" t="str">
        <v>Satsumas</v>
      </c>
      <c r="E298" s="164"/>
      <c r="F298" s="164"/>
      <c r="G298" s="170">
        <f>'Ingredients Price List'!F298</f>
        <v>0</v>
      </c>
      <c r="H298" s="163">
        <f>'Ingredients Price List'!G298</f>
        <v>0</v>
      </c>
      <c r="I298" s="171">
        <f>'Ingredients Price List'!H298</f>
        <v>0</v>
      </c>
      <c r="J298" s="175"/>
      <c r="K298" s="173">
        <f>'Ingredients Price List'!G298</f>
        <v>0</v>
      </c>
      <c r="L298" s="174">
        <f>J298*'Ingredients Price List'!I298</f>
        <v>0</v>
      </c>
      <c r="N298" s="110"/>
      <c r="T298" s="109"/>
      <c r="U298" s="109"/>
      <c r="V298" s="109"/>
      <c r="W298" s="109"/>
      <c r="X298" s="109"/>
      <c r="Y298" s="109"/>
      <c r="Z298" s="109"/>
      <c r="AA298" s="109"/>
      <c r="AB298" s="109"/>
      <c r="AC298" s="109"/>
      <c r="AD298" s="109"/>
      <c r="AE298" s="109"/>
      <c r="AF298" s="109"/>
    </row>
    <row r="299" spans="2:32" ht="15.95" hidden="1" customHeight="1" x14ac:dyDescent="0.25">
      <c r="B299" s="162" t="str">
        <f>'Ingredients Price List'!B299</f>
        <v>Fresh Fruit &amp; Veg</v>
      </c>
      <c r="C299" s="163">
        <f>'Ingredients Price List'!D299</f>
        <v>0</v>
      </c>
      <c r="D299" s="164" t="str">
        <v>Spinach- baby</v>
      </c>
      <c r="E299" s="164"/>
      <c r="F299" s="164"/>
      <c r="G299" s="170">
        <f>'Ingredients Price List'!F299</f>
        <v>0</v>
      </c>
      <c r="H299" s="163">
        <f>'Ingredients Price List'!G299</f>
        <v>0</v>
      </c>
      <c r="I299" s="171">
        <f>'Ingredients Price List'!H299</f>
        <v>0</v>
      </c>
      <c r="J299" s="175"/>
      <c r="K299" s="173">
        <f>'Ingredients Price List'!G299</f>
        <v>0</v>
      </c>
      <c r="L299" s="174">
        <f>J299*'Ingredients Price List'!I299</f>
        <v>0</v>
      </c>
      <c r="N299" s="110"/>
      <c r="T299" s="109"/>
      <c r="U299" s="109"/>
      <c r="V299" s="109"/>
      <c r="W299" s="109"/>
      <c r="X299" s="109"/>
      <c r="Y299" s="109"/>
      <c r="Z299" s="109"/>
      <c r="AA299" s="109"/>
      <c r="AB299" s="109"/>
      <c r="AC299" s="109"/>
      <c r="AD299" s="109"/>
      <c r="AE299" s="109"/>
      <c r="AF299" s="109"/>
    </row>
    <row r="300" spans="2:32" ht="15.95" hidden="1" customHeight="1" x14ac:dyDescent="0.25">
      <c r="B300" s="162" t="str">
        <f>'Ingredients Price List'!B300</f>
        <v>Fresh Fruit &amp; Veg</v>
      </c>
      <c r="C300" s="163">
        <f>'Ingredients Price List'!D300</f>
        <v>0</v>
      </c>
      <c r="D300" s="164" t="str">
        <v>Sweet potatoes</v>
      </c>
      <c r="E300" s="164"/>
      <c r="F300" s="164"/>
      <c r="G300" s="170">
        <f>'Ingredients Price List'!F300</f>
        <v>0</v>
      </c>
      <c r="H300" s="163">
        <f>'Ingredients Price List'!G300</f>
        <v>0</v>
      </c>
      <c r="I300" s="171">
        <f>'Ingredients Price List'!H300</f>
        <v>0</v>
      </c>
      <c r="J300" s="175"/>
      <c r="K300" s="173">
        <f>'Ingredients Price List'!G300</f>
        <v>0</v>
      </c>
      <c r="L300" s="174">
        <f>J300*'Ingredients Price List'!I300</f>
        <v>0</v>
      </c>
      <c r="N300" s="110"/>
      <c r="T300" s="109"/>
      <c r="U300" s="109"/>
      <c r="V300" s="109"/>
      <c r="W300" s="109"/>
      <c r="X300" s="109"/>
      <c r="Y300" s="109"/>
      <c r="Z300" s="109"/>
      <c r="AA300" s="109"/>
      <c r="AB300" s="109"/>
      <c r="AC300" s="109"/>
      <c r="AD300" s="109"/>
      <c r="AE300" s="109"/>
      <c r="AF300" s="109"/>
    </row>
    <row r="301" spans="2:32" ht="15.95" hidden="1" customHeight="1" x14ac:dyDescent="0.25">
      <c r="B301" s="162" t="str">
        <f>'Ingredients Price List'!B301</f>
        <v>Fresh Fruit &amp; Veg</v>
      </c>
      <c r="C301" s="163">
        <f>'Ingredients Price List'!D301</f>
        <v>0</v>
      </c>
      <c r="D301" s="164" t="str">
        <v>Swiss chard</v>
      </c>
      <c r="E301" s="164"/>
      <c r="F301" s="164"/>
      <c r="G301" s="170">
        <f>'Ingredients Price List'!F301</f>
        <v>0</v>
      </c>
      <c r="H301" s="163">
        <f>'Ingredients Price List'!G301</f>
        <v>0</v>
      </c>
      <c r="I301" s="171">
        <f>'Ingredients Price List'!H301</f>
        <v>0</v>
      </c>
      <c r="J301" s="175"/>
      <c r="K301" s="173">
        <f>'Ingredients Price List'!G301</f>
        <v>0</v>
      </c>
      <c r="L301" s="174">
        <f>J301*'Ingredients Price List'!I301</f>
        <v>0</v>
      </c>
      <c r="N301" s="110"/>
      <c r="T301" s="109"/>
      <c r="U301" s="109"/>
      <c r="V301" s="109"/>
      <c r="W301" s="109"/>
      <c r="X301" s="109"/>
      <c r="Y301" s="109"/>
      <c r="Z301" s="109"/>
      <c r="AA301" s="109"/>
      <c r="AB301" s="109"/>
      <c r="AC301" s="109"/>
      <c r="AD301" s="109"/>
      <c r="AE301" s="109"/>
      <c r="AF301" s="109"/>
    </row>
    <row r="302" spans="2:32" ht="15.95" hidden="1" customHeight="1" x14ac:dyDescent="0.25">
      <c r="B302" s="162" t="str">
        <f>'Ingredients Price List'!B302</f>
        <v>Fresh Fruit &amp; Veg</v>
      </c>
      <c r="C302" s="163">
        <f>'Ingredients Price List'!D302</f>
        <v>0</v>
      </c>
      <c r="D302" s="164" t="str">
        <v>Tarragon</v>
      </c>
      <c r="E302" s="164"/>
      <c r="F302" s="164"/>
      <c r="G302" s="170">
        <f>'Ingredients Price List'!F302</f>
        <v>0</v>
      </c>
      <c r="H302" s="163">
        <f>'Ingredients Price List'!G302</f>
        <v>0</v>
      </c>
      <c r="I302" s="171">
        <f>'Ingredients Price List'!H302</f>
        <v>0</v>
      </c>
      <c r="J302" s="175"/>
      <c r="K302" s="173">
        <f>'Ingredients Price List'!G302</f>
        <v>0</v>
      </c>
      <c r="L302" s="174">
        <f>J302*'Ingredients Price List'!I302</f>
        <v>0</v>
      </c>
      <c r="N302" s="110"/>
      <c r="T302" s="109"/>
      <c r="U302" s="109"/>
      <c r="V302" s="109"/>
      <c r="W302" s="109"/>
      <c r="X302" s="109"/>
      <c r="Y302" s="109"/>
      <c r="Z302" s="109"/>
      <c r="AA302" s="109"/>
      <c r="AB302" s="109"/>
      <c r="AC302" s="109"/>
      <c r="AD302" s="109"/>
      <c r="AE302" s="109"/>
      <c r="AF302" s="109"/>
    </row>
    <row r="303" spans="2:32" ht="15.95" hidden="1" customHeight="1" x14ac:dyDescent="0.25">
      <c r="B303" s="162" t="str">
        <f>'Ingredients Price List'!B303</f>
        <v>Fresh Fruit &amp; Veg</v>
      </c>
      <c r="C303" s="163">
        <f>'Ingredients Price List'!D303</f>
        <v>0</v>
      </c>
      <c r="D303" s="164" t="str">
        <v>Tomatoes- vine</v>
      </c>
      <c r="E303" s="164"/>
      <c r="F303" s="164"/>
      <c r="G303" s="170">
        <f>'Ingredients Price List'!F303</f>
        <v>0</v>
      </c>
      <c r="H303" s="163">
        <f>'Ingredients Price List'!G303</f>
        <v>0</v>
      </c>
      <c r="I303" s="171">
        <f>'Ingredients Price List'!H303</f>
        <v>0</v>
      </c>
      <c r="J303" s="175"/>
      <c r="K303" s="173">
        <f>'Ingredients Price List'!G303</f>
        <v>0</v>
      </c>
      <c r="L303" s="174">
        <f>J303*'Ingredients Price List'!I303</f>
        <v>0</v>
      </c>
      <c r="N303" s="110"/>
      <c r="T303" s="109"/>
      <c r="U303" s="109"/>
      <c r="V303" s="109"/>
      <c r="W303" s="109"/>
      <c r="X303" s="109"/>
      <c r="Y303" s="109"/>
      <c r="Z303" s="109"/>
      <c r="AA303" s="109"/>
      <c r="AB303" s="109"/>
      <c r="AC303" s="109"/>
      <c r="AD303" s="109"/>
      <c r="AE303" s="109"/>
      <c r="AF303" s="109"/>
    </row>
    <row r="304" spans="2:32" ht="15.95" customHeight="1" x14ac:dyDescent="0.25">
      <c r="B304" s="162" t="str">
        <f>'Ingredients Price List'!B304</f>
        <v>Jams &amp; Preserves</v>
      </c>
      <c r="C304" s="163" t="str">
        <f>'Ingredients Price List'!D304</f>
        <v>Raspberry jam</v>
      </c>
      <c r="D304" s="164" cm="1">
        <f t="array" ref="D304:D331">_xlfn._xlws.SORT(JamsPreserves1,1,1)</f>
        <v>0</v>
      </c>
      <c r="E304" s="164" t="str" cm="1">
        <f t="array" ref="E304:E306">_xlfn._xlws.FILTER(JamsPreserves2, (JamsPreserves2&lt;&gt;0))</f>
        <v>Orange Marmalade</v>
      </c>
      <c r="F304" s="169">
        <f>COUNTA(JamsPreserves)</f>
        <v>3</v>
      </c>
      <c r="G304" s="170">
        <f>'Ingredients Price List'!F304</f>
        <v>3.5</v>
      </c>
      <c r="H304" s="163" t="str">
        <f>'Ingredients Price List'!G304</f>
        <v>kg</v>
      </c>
      <c r="I304" s="171">
        <f>'Ingredients Price List'!H304</f>
        <v>13.5</v>
      </c>
      <c r="J304" s="175"/>
      <c r="K304" s="173" t="str">
        <f>'Ingredients Price List'!G304</f>
        <v>kg</v>
      </c>
      <c r="L304" s="174">
        <f>J304*'Ingredients Price List'!I304</f>
        <v>0</v>
      </c>
      <c r="N304" s="110"/>
      <c r="T304" s="109"/>
      <c r="U304" s="109"/>
      <c r="V304" s="109"/>
      <c r="W304" s="109"/>
      <c r="X304" s="109"/>
      <c r="Y304" s="109"/>
      <c r="Z304" s="109"/>
      <c r="AA304" s="109"/>
      <c r="AB304" s="109"/>
      <c r="AC304" s="109"/>
      <c r="AD304" s="109"/>
      <c r="AE304" s="109"/>
      <c r="AF304" s="109"/>
    </row>
    <row r="305" spans="2:32" ht="15.95" customHeight="1" x14ac:dyDescent="0.25">
      <c r="B305" s="162" t="str">
        <f>'Ingredients Price List'!B305</f>
        <v>Jams &amp; Preserves</v>
      </c>
      <c r="C305" s="163" t="str">
        <f>'Ingredients Price List'!D305</f>
        <v>Strawberry jam</v>
      </c>
      <c r="D305" s="164">
        <v>0</v>
      </c>
      <c r="E305" s="164" t="str">
        <v>Raspberry jam</v>
      </c>
      <c r="F305" s="164"/>
      <c r="G305" s="170">
        <f>'Ingredients Price List'!F305</f>
        <v>3.5</v>
      </c>
      <c r="H305" s="163" t="str">
        <f>'Ingredients Price List'!G305</f>
        <v>kg</v>
      </c>
      <c r="I305" s="171">
        <f>'Ingredients Price List'!H305</f>
        <v>13.5</v>
      </c>
      <c r="J305" s="175"/>
      <c r="K305" s="173" t="str">
        <f>'Ingredients Price List'!G305</f>
        <v>kg</v>
      </c>
      <c r="L305" s="174">
        <f>J305*'Ingredients Price List'!I305</f>
        <v>0</v>
      </c>
      <c r="N305" s="110"/>
      <c r="T305" s="109"/>
      <c r="U305" s="109"/>
      <c r="V305" s="109"/>
      <c r="W305" s="109"/>
      <c r="X305" s="109"/>
      <c r="Y305" s="109"/>
      <c r="Z305" s="109"/>
      <c r="AA305" s="109"/>
      <c r="AB305" s="109"/>
      <c r="AC305" s="109"/>
      <c r="AD305" s="109"/>
      <c r="AE305" s="109"/>
      <c r="AF305" s="109"/>
    </row>
    <row r="306" spans="2:32" ht="15.95" customHeight="1" x14ac:dyDescent="0.25">
      <c r="B306" s="162" t="str">
        <f>'Ingredients Price List'!B306</f>
        <v>Jams &amp; Preserves</v>
      </c>
      <c r="C306" s="163" t="str">
        <f>'Ingredients Price List'!D306</f>
        <v>Orange Marmalade</v>
      </c>
      <c r="D306" s="164">
        <v>0</v>
      </c>
      <c r="E306" s="164" t="str">
        <v>Strawberry jam</v>
      </c>
      <c r="F306" s="164"/>
      <c r="G306" s="170">
        <f>'Ingredients Price List'!F306</f>
        <v>3.5</v>
      </c>
      <c r="H306" s="163" t="str">
        <f>'Ingredients Price List'!G306</f>
        <v>kg</v>
      </c>
      <c r="I306" s="171">
        <f>'Ingredients Price List'!H306</f>
        <v>13.5</v>
      </c>
      <c r="J306" s="175"/>
      <c r="K306" s="173" t="str">
        <f>'Ingredients Price List'!G306</f>
        <v>kg</v>
      </c>
      <c r="L306" s="174">
        <f>J306*'Ingredients Price List'!I306</f>
        <v>0</v>
      </c>
      <c r="N306" s="110"/>
      <c r="T306" s="109"/>
      <c r="U306" s="109"/>
      <c r="V306" s="109"/>
      <c r="W306" s="109"/>
      <c r="X306" s="109"/>
      <c r="Y306" s="109"/>
      <c r="Z306" s="109"/>
      <c r="AA306" s="109"/>
      <c r="AB306" s="109"/>
      <c r="AC306" s="109"/>
      <c r="AD306" s="109"/>
      <c r="AE306" s="109"/>
      <c r="AF306" s="109"/>
    </row>
    <row r="307" spans="2:32" ht="15.95" customHeight="1" x14ac:dyDescent="0.25">
      <c r="B307" s="162" t="str">
        <f>'Ingredients Price List'!B307</f>
        <v>Jams &amp; Preserves</v>
      </c>
      <c r="C307" s="163">
        <f>'Ingredients Price List'!D307</f>
        <v>0</v>
      </c>
      <c r="D307" s="164">
        <v>0</v>
      </c>
      <c r="E307" s="164"/>
      <c r="F307" s="164"/>
      <c r="G307" s="170">
        <f>'Ingredients Price List'!F307</f>
        <v>0</v>
      </c>
      <c r="H307" s="163">
        <f>'Ingredients Price List'!G307</f>
        <v>0</v>
      </c>
      <c r="I307" s="171">
        <f>'Ingredients Price List'!H307</f>
        <v>0</v>
      </c>
      <c r="J307" s="175"/>
      <c r="K307" s="173">
        <f>'Ingredients Price List'!G307</f>
        <v>0</v>
      </c>
      <c r="L307" s="174">
        <f>J307*'Ingredients Price List'!I307</f>
        <v>0</v>
      </c>
      <c r="N307" s="110"/>
      <c r="T307" s="109"/>
      <c r="U307" s="109"/>
      <c r="V307" s="109"/>
      <c r="W307" s="109"/>
      <c r="X307" s="109"/>
      <c r="Y307" s="109"/>
      <c r="Z307" s="109"/>
      <c r="AA307" s="109"/>
      <c r="AB307" s="109"/>
      <c r="AC307" s="109"/>
      <c r="AD307" s="109"/>
      <c r="AE307" s="109"/>
      <c r="AF307" s="109"/>
    </row>
    <row r="308" spans="2:32" ht="15.95" hidden="1" customHeight="1" x14ac:dyDescent="0.25">
      <c r="B308" s="162" t="str">
        <f>'Ingredients Price List'!B308</f>
        <v>Jams &amp; Preserves</v>
      </c>
      <c r="C308" s="163">
        <f>'Ingredients Price List'!D308</f>
        <v>0</v>
      </c>
      <c r="D308" s="164">
        <v>0</v>
      </c>
      <c r="E308" s="164"/>
      <c r="F308" s="164"/>
      <c r="G308" s="170">
        <f>'Ingredients Price List'!F308</f>
        <v>0</v>
      </c>
      <c r="H308" s="163">
        <f>'Ingredients Price List'!G308</f>
        <v>0</v>
      </c>
      <c r="I308" s="171">
        <f>'Ingredients Price List'!H308</f>
        <v>0</v>
      </c>
      <c r="J308" s="175"/>
      <c r="K308" s="173">
        <f>'Ingredients Price List'!G308</f>
        <v>0</v>
      </c>
      <c r="L308" s="174">
        <f>J308*'Ingredients Price List'!I308</f>
        <v>0</v>
      </c>
      <c r="N308" s="110"/>
      <c r="T308" s="109"/>
      <c r="U308" s="109"/>
      <c r="V308" s="109"/>
      <c r="W308" s="109"/>
      <c r="X308" s="109"/>
      <c r="Y308" s="109"/>
      <c r="Z308" s="109"/>
      <c r="AA308" s="109"/>
      <c r="AB308" s="109"/>
      <c r="AC308" s="109"/>
      <c r="AD308" s="109"/>
      <c r="AE308" s="109"/>
      <c r="AF308" s="109"/>
    </row>
    <row r="309" spans="2:32" ht="15.95" hidden="1" customHeight="1" x14ac:dyDescent="0.25">
      <c r="B309" s="162" t="str">
        <f>'Ingredients Price List'!B309</f>
        <v>Jams &amp; Preserves</v>
      </c>
      <c r="C309" s="163">
        <f>'Ingredients Price List'!D309</f>
        <v>0</v>
      </c>
      <c r="D309" s="164">
        <v>0</v>
      </c>
      <c r="E309" s="164"/>
      <c r="F309" s="164"/>
      <c r="G309" s="170">
        <f>'Ingredients Price List'!F309</f>
        <v>0</v>
      </c>
      <c r="H309" s="163">
        <f>'Ingredients Price List'!G309</f>
        <v>0</v>
      </c>
      <c r="I309" s="171">
        <f>'Ingredients Price List'!H309</f>
        <v>0</v>
      </c>
      <c r="J309" s="175"/>
      <c r="K309" s="173">
        <f>'Ingredients Price List'!G309</f>
        <v>0</v>
      </c>
      <c r="L309" s="174">
        <f>J309*'Ingredients Price List'!I309</f>
        <v>0</v>
      </c>
      <c r="N309" s="110"/>
      <c r="T309" s="109"/>
      <c r="U309" s="109"/>
      <c r="V309" s="109"/>
      <c r="W309" s="109"/>
      <c r="X309" s="109"/>
      <c r="Y309" s="109"/>
      <c r="Z309" s="109"/>
      <c r="AA309" s="109"/>
      <c r="AB309" s="109"/>
      <c r="AC309" s="109"/>
      <c r="AD309" s="109"/>
      <c r="AE309" s="109"/>
      <c r="AF309" s="109"/>
    </row>
    <row r="310" spans="2:32" ht="15.95" hidden="1" customHeight="1" x14ac:dyDescent="0.25">
      <c r="B310" s="162" t="str">
        <f>'Ingredients Price List'!B310</f>
        <v>Jams &amp; Preserves</v>
      </c>
      <c r="C310" s="163">
        <f>'Ingredients Price List'!D310</f>
        <v>0</v>
      </c>
      <c r="D310" s="164">
        <v>0</v>
      </c>
      <c r="E310" s="164"/>
      <c r="F310" s="164"/>
      <c r="G310" s="170">
        <f>'Ingredients Price List'!F310</f>
        <v>0</v>
      </c>
      <c r="H310" s="163">
        <f>'Ingredients Price List'!G310</f>
        <v>0</v>
      </c>
      <c r="I310" s="171">
        <f>'Ingredients Price List'!H310</f>
        <v>0</v>
      </c>
      <c r="J310" s="175"/>
      <c r="K310" s="173">
        <f>'Ingredients Price List'!G310</f>
        <v>0</v>
      </c>
      <c r="L310" s="174">
        <f>J310*'Ingredients Price List'!I310</f>
        <v>0</v>
      </c>
      <c r="N310" s="110"/>
      <c r="T310" s="109"/>
      <c r="U310" s="109"/>
      <c r="V310" s="109"/>
      <c r="W310" s="109"/>
      <c r="X310" s="109"/>
      <c r="Y310" s="109"/>
      <c r="Z310" s="109"/>
      <c r="AA310" s="109"/>
      <c r="AB310" s="109"/>
      <c r="AC310" s="109"/>
      <c r="AD310" s="109"/>
      <c r="AE310" s="109"/>
      <c r="AF310" s="109"/>
    </row>
    <row r="311" spans="2:32" ht="15.95" hidden="1" customHeight="1" x14ac:dyDescent="0.25">
      <c r="B311" s="162" t="str">
        <f>'Ingredients Price List'!B311</f>
        <v>Jams &amp; Preserves</v>
      </c>
      <c r="C311" s="163">
        <f>'Ingredients Price List'!D311</f>
        <v>0</v>
      </c>
      <c r="D311" s="164">
        <v>0</v>
      </c>
      <c r="E311" s="164"/>
      <c r="F311" s="164"/>
      <c r="G311" s="170">
        <f>'Ingredients Price List'!F311</f>
        <v>0</v>
      </c>
      <c r="H311" s="163">
        <f>'Ingredients Price List'!G311</f>
        <v>0</v>
      </c>
      <c r="I311" s="171">
        <f>'Ingredients Price List'!H311</f>
        <v>0</v>
      </c>
      <c r="J311" s="175"/>
      <c r="K311" s="173">
        <f>'Ingredients Price List'!G311</f>
        <v>0</v>
      </c>
      <c r="L311" s="174">
        <f>J311*'Ingredients Price List'!I311</f>
        <v>0</v>
      </c>
      <c r="N311" s="110"/>
      <c r="T311" s="109"/>
      <c r="U311" s="109"/>
      <c r="V311" s="109"/>
      <c r="W311" s="109"/>
      <c r="X311" s="109"/>
      <c r="Y311" s="109"/>
      <c r="Z311" s="109"/>
      <c r="AA311" s="109"/>
      <c r="AB311" s="109"/>
      <c r="AC311" s="109"/>
      <c r="AD311" s="109"/>
      <c r="AE311" s="109"/>
      <c r="AF311" s="109"/>
    </row>
    <row r="312" spans="2:32" ht="15.95" hidden="1" customHeight="1" x14ac:dyDescent="0.25">
      <c r="B312" s="162" t="str">
        <f>'Ingredients Price List'!B312</f>
        <v>Jams &amp; Preserves</v>
      </c>
      <c r="C312" s="163">
        <f>'Ingredients Price List'!D312</f>
        <v>0</v>
      </c>
      <c r="D312" s="164">
        <v>0</v>
      </c>
      <c r="E312" s="164"/>
      <c r="F312" s="164"/>
      <c r="G312" s="170">
        <f>'Ingredients Price List'!F312</f>
        <v>0</v>
      </c>
      <c r="H312" s="163">
        <f>'Ingredients Price List'!G312</f>
        <v>0</v>
      </c>
      <c r="I312" s="171">
        <f>'Ingredients Price List'!H312</f>
        <v>0</v>
      </c>
      <c r="J312" s="175"/>
      <c r="K312" s="173">
        <f>'Ingredients Price List'!G312</f>
        <v>0</v>
      </c>
      <c r="L312" s="174">
        <f>J312*'Ingredients Price List'!I312</f>
        <v>0</v>
      </c>
      <c r="N312" s="110"/>
      <c r="T312" s="109"/>
      <c r="U312" s="109"/>
      <c r="V312" s="109"/>
      <c r="W312" s="109"/>
      <c r="X312" s="109"/>
      <c r="Y312" s="109"/>
      <c r="Z312" s="109"/>
      <c r="AA312" s="109"/>
      <c r="AB312" s="109"/>
      <c r="AC312" s="109"/>
      <c r="AD312" s="109"/>
      <c r="AE312" s="109"/>
      <c r="AF312" s="109"/>
    </row>
    <row r="313" spans="2:32" ht="15.95" hidden="1" customHeight="1" x14ac:dyDescent="0.25">
      <c r="B313" s="162" t="str">
        <f>'Ingredients Price List'!B313</f>
        <v>Jams &amp; Preserves</v>
      </c>
      <c r="C313" s="163">
        <f>'Ingredients Price List'!D313</f>
        <v>0</v>
      </c>
      <c r="D313" s="164">
        <v>0</v>
      </c>
      <c r="E313" s="164"/>
      <c r="F313" s="164"/>
      <c r="G313" s="170">
        <f>'Ingredients Price List'!F313</f>
        <v>0</v>
      </c>
      <c r="H313" s="163">
        <f>'Ingredients Price List'!G313</f>
        <v>0</v>
      </c>
      <c r="I313" s="171">
        <f>'Ingredients Price List'!H313</f>
        <v>0</v>
      </c>
      <c r="J313" s="175"/>
      <c r="K313" s="173">
        <f>'Ingredients Price List'!G313</f>
        <v>0</v>
      </c>
      <c r="L313" s="174">
        <f>J313*'Ingredients Price List'!I313</f>
        <v>0</v>
      </c>
      <c r="N313" s="110"/>
      <c r="T313" s="109"/>
      <c r="U313" s="109"/>
      <c r="V313" s="109"/>
      <c r="W313" s="109"/>
      <c r="X313" s="109"/>
      <c r="Y313" s="109"/>
      <c r="Z313" s="109"/>
      <c r="AA313" s="109"/>
      <c r="AB313" s="109"/>
      <c r="AC313" s="109"/>
      <c r="AD313" s="109"/>
      <c r="AE313" s="109"/>
      <c r="AF313" s="109"/>
    </row>
    <row r="314" spans="2:32" ht="15.95" hidden="1" customHeight="1" x14ac:dyDescent="0.25">
      <c r="B314" s="162" t="str">
        <f>'Ingredients Price List'!B314</f>
        <v>Jams &amp; Preserves</v>
      </c>
      <c r="C314" s="163">
        <f>'Ingredients Price List'!D314</f>
        <v>0</v>
      </c>
      <c r="D314" s="164">
        <v>0</v>
      </c>
      <c r="E314" s="164"/>
      <c r="F314" s="164"/>
      <c r="G314" s="170">
        <f>'Ingredients Price List'!F314</f>
        <v>0</v>
      </c>
      <c r="H314" s="163">
        <f>'Ingredients Price List'!G314</f>
        <v>0</v>
      </c>
      <c r="I314" s="171">
        <f>'Ingredients Price List'!H314</f>
        <v>0</v>
      </c>
      <c r="J314" s="175"/>
      <c r="K314" s="173">
        <f>'Ingredients Price List'!G314</f>
        <v>0</v>
      </c>
      <c r="L314" s="174">
        <f>J314*'Ingredients Price List'!I314</f>
        <v>0</v>
      </c>
      <c r="N314" s="110"/>
      <c r="T314" s="109"/>
      <c r="U314" s="109"/>
      <c r="V314" s="109"/>
      <c r="W314" s="109"/>
      <c r="X314" s="109"/>
      <c r="Y314" s="109"/>
      <c r="Z314" s="109"/>
      <c r="AA314" s="109"/>
      <c r="AB314" s="109"/>
      <c r="AC314" s="109"/>
      <c r="AD314" s="109"/>
      <c r="AE314" s="109"/>
      <c r="AF314" s="109"/>
    </row>
    <row r="315" spans="2:32" ht="15.95" hidden="1" customHeight="1" x14ac:dyDescent="0.25">
      <c r="B315" s="162" t="str">
        <f>'Ingredients Price List'!B315</f>
        <v>Jams &amp; Preserves</v>
      </c>
      <c r="C315" s="163">
        <f>'Ingredients Price List'!D315</f>
        <v>0</v>
      </c>
      <c r="D315" s="164">
        <v>0</v>
      </c>
      <c r="E315" s="164"/>
      <c r="F315" s="164"/>
      <c r="G315" s="170">
        <f>'Ingredients Price List'!F315</f>
        <v>0</v>
      </c>
      <c r="H315" s="163">
        <f>'Ingredients Price List'!G315</f>
        <v>0</v>
      </c>
      <c r="I315" s="171">
        <f>'Ingredients Price List'!H315</f>
        <v>0</v>
      </c>
      <c r="J315" s="175"/>
      <c r="K315" s="173">
        <f>'Ingredients Price List'!G315</f>
        <v>0</v>
      </c>
      <c r="L315" s="174">
        <f>J315*'Ingredients Price List'!I315</f>
        <v>0</v>
      </c>
      <c r="N315" s="110"/>
      <c r="T315" s="109"/>
      <c r="U315" s="109"/>
      <c r="V315" s="109"/>
      <c r="W315" s="109"/>
      <c r="X315" s="109"/>
      <c r="Y315" s="109"/>
      <c r="Z315" s="109"/>
      <c r="AA315" s="109"/>
      <c r="AB315" s="109"/>
      <c r="AC315" s="109"/>
      <c r="AD315" s="109"/>
      <c r="AE315" s="109"/>
      <c r="AF315" s="109"/>
    </row>
    <row r="316" spans="2:32" ht="15.95" hidden="1" customHeight="1" x14ac:dyDescent="0.25">
      <c r="B316" s="162" t="str">
        <f>'Ingredients Price List'!B316</f>
        <v>Jams &amp; Preserves</v>
      </c>
      <c r="C316" s="163">
        <f>'Ingredients Price List'!D316</f>
        <v>0</v>
      </c>
      <c r="D316" s="164">
        <v>0</v>
      </c>
      <c r="E316" s="164"/>
      <c r="F316" s="164"/>
      <c r="G316" s="170">
        <f>'Ingredients Price List'!F316</f>
        <v>0</v>
      </c>
      <c r="H316" s="163">
        <f>'Ingredients Price List'!G316</f>
        <v>0</v>
      </c>
      <c r="I316" s="171">
        <f>'Ingredients Price List'!H316</f>
        <v>0</v>
      </c>
      <c r="J316" s="175"/>
      <c r="K316" s="173">
        <f>'Ingredients Price List'!G316</f>
        <v>0</v>
      </c>
      <c r="L316" s="174">
        <f>J316*'Ingredients Price List'!I316</f>
        <v>0</v>
      </c>
      <c r="N316" s="110"/>
      <c r="T316" s="109"/>
      <c r="U316" s="109"/>
      <c r="V316" s="109"/>
      <c r="W316" s="109"/>
      <c r="X316" s="109"/>
      <c r="Y316" s="109"/>
      <c r="Z316" s="109"/>
      <c r="AA316" s="109"/>
      <c r="AB316" s="109"/>
      <c r="AC316" s="109"/>
      <c r="AD316" s="109"/>
      <c r="AE316" s="109"/>
      <c r="AF316" s="109"/>
    </row>
    <row r="317" spans="2:32" ht="15.95" hidden="1" customHeight="1" x14ac:dyDescent="0.25">
      <c r="B317" s="162" t="str">
        <f>'Ingredients Price List'!B317</f>
        <v>Jams &amp; Preserves</v>
      </c>
      <c r="C317" s="163">
        <f>'Ingredients Price List'!D317</f>
        <v>0</v>
      </c>
      <c r="D317" s="164">
        <v>0</v>
      </c>
      <c r="E317" s="164"/>
      <c r="F317" s="164"/>
      <c r="G317" s="170">
        <f>'Ingredients Price List'!F317</f>
        <v>0</v>
      </c>
      <c r="H317" s="163">
        <f>'Ingredients Price List'!G317</f>
        <v>0</v>
      </c>
      <c r="I317" s="171">
        <f>'Ingredients Price List'!H317</f>
        <v>0</v>
      </c>
      <c r="J317" s="175"/>
      <c r="K317" s="173">
        <f>'Ingredients Price List'!G317</f>
        <v>0</v>
      </c>
      <c r="L317" s="174">
        <f>J317*'Ingredients Price List'!I317</f>
        <v>0</v>
      </c>
      <c r="N317" s="110"/>
      <c r="T317" s="109"/>
      <c r="U317" s="109"/>
      <c r="V317" s="109"/>
      <c r="W317" s="109"/>
      <c r="X317" s="109"/>
      <c r="Y317" s="109"/>
      <c r="Z317" s="109"/>
      <c r="AA317" s="109"/>
      <c r="AB317" s="109"/>
      <c r="AC317" s="109"/>
      <c r="AD317" s="109"/>
      <c r="AE317" s="109"/>
      <c r="AF317" s="109"/>
    </row>
    <row r="318" spans="2:32" ht="15.95" hidden="1" customHeight="1" x14ac:dyDescent="0.25">
      <c r="B318" s="162" t="str">
        <f>'Ingredients Price List'!B318</f>
        <v>Jams &amp; Preserves</v>
      </c>
      <c r="C318" s="163">
        <f>'Ingredients Price List'!D318</f>
        <v>0</v>
      </c>
      <c r="D318" s="164">
        <v>0</v>
      </c>
      <c r="E318" s="164"/>
      <c r="F318" s="164"/>
      <c r="G318" s="170">
        <f>'Ingredients Price List'!F318</f>
        <v>0</v>
      </c>
      <c r="H318" s="163">
        <f>'Ingredients Price List'!G318</f>
        <v>0</v>
      </c>
      <c r="I318" s="171">
        <f>'Ingredients Price List'!H318</f>
        <v>0</v>
      </c>
      <c r="J318" s="175"/>
      <c r="K318" s="173">
        <f>'Ingredients Price List'!G318</f>
        <v>0</v>
      </c>
      <c r="L318" s="174">
        <f>J318*'Ingredients Price List'!I318</f>
        <v>0</v>
      </c>
      <c r="N318" s="110"/>
      <c r="T318" s="109"/>
      <c r="U318" s="109"/>
      <c r="V318" s="109"/>
      <c r="W318" s="109"/>
      <c r="X318" s="109"/>
      <c r="Y318" s="109"/>
      <c r="Z318" s="109"/>
      <c r="AA318" s="109"/>
      <c r="AB318" s="109"/>
      <c r="AC318" s="109"/>
      <c r="AD318" s="109"/>
      <c r="AE318" s="109"/>
      <c r="AF318" s="109"/>
    </row>
    <row r="319" spans="2:32" ht="15.95" hidden="1" customHeight="1" x14ac:dyDescent="0.25">
      <c r="B319" s="162" t="str">
        <f>'Ingredients Price List'!B319</f>
        <v>Jams &amp; Preserves</v>
      </c>
      <c r="C319" s="163">
        <f>'Ingredients Price List'!D319</f>
        <v>0</v>
      </c>
      <c r="D319" s="164">
        <v>0</v>
      </c>
      <c r="E319" s="164"/>
      <c r="F319" s="164"/>
      <c r="G319" s="170">
        <f>'Ingredients Price List'!F319</f>
        <v>0</v>
      </c>
      <c r="H319" s="163">
        <f>'Ingredients Price List'!G319</f>
        <v>0</v>
      </c>
      <c r="I319" s="171">
        <f>'Ingredients Price List'!H319</f>
        <v>0</v>
      </c>
      <c r="J319" s="175"/>
      <c r="K319" s="173">
        <f>'Ingredients Price List'!G319</f>
        <v>0</v>
      </c>
      <c r="L319" s="174">
        <f>J319*'Ingredients Price List'!I319</f>
        <v>0</v>
      </c>
      <c r="N319" s="110"/>
      <c r="T319" s="109"/>
      <c r="U319" s="109"/>
      <c r="V319" s="109"/>
      <c r="W319" s="109"/>
      <c r="X319" s="109"/>
      <c r="Y319" s="109"/>
      <c r="Z319" s="109"/>
      <c r="AA319" s="109"/>
      <c r="AB319" s="109"/>
      <c r="AC319" s="109"/>
      <c r="AD319" s="109"/>
      <c r="AE319" s="109"/>
      <c r="AF319" s="109"/>
    </row>
    <row r="320" spans="2:32" ht="15.95" hidden="1" customHeight="1" x14ac:dyDescent="0.25">
      <c r="B320" s="162" t="str">
        <f>'Ingredients Price List'!B320</f>
        <v>Jams &amp; Preserves</v>
      </c>
      <c r="C320" s="163">
        <f>'Ingredients Price List'!D320</f>
        <v>0</v>
      </c>
      <c r="D320" s="164">
        <v>0</v>
      </c>
      <c r="E320" s="164"/>
      <c r="F320" s="164"/>
      <c r="G320" s="170">
        <f>'Ingredients Price List'!F320</f>
        <v>0</v>
      </c>
      <c r="H320" s="163">
        <f>'Ingredients Price List'!G320</f>
        <v>0</v>
      </c>
      <c r="I320" s="171">
        <f>'Ingredients Price List'!H320</f>
        <v>0</v>
      </c>
      <c r="J320" s="175"/>
      <c r="K320" s="173">
        <f>'Ingredients Price List'!G320</f>
        <v>0</v>
      </c>
      <c r="L320" s="174">
        <f>J320*'Ingredients Price List'!I320</f>
        <v>0</v>
      </c>
      <c r="N320" s="110"/>
      <c r="T320" s="109"/>
      <c r="U320" s="109"/>
      <c r="V320" s="109"/>
      <c r="W320" s="109"/>
      <c r="X320" s="109"/>
      <c r="Y320" s="109"/>
      <c r="Z320" s="109"/>
      <c r="AA320" s="109"/>
      <c r="AB320" s="109"/>
      <c r="AC320" s="109"/>
      <c r="AD320" s="109"/>
      <c r="AE320" s="109"/>
      <c r="AF320" s="109"/>
    </row>
    <row r="321" spans="2:32" ht="15.95" hidden="1" customHeight="1" x14ac:dyDescent="0.25">
      <c r="B321" s="162" t="str">
        <f>'Ingredients Price List'!B321</f>
        <v>Jams &amp; Preserves</v>
      </c>
      <c r="C321" s="163">
        <f>'Ingredients Price List'!D321</f>
        <v>0</v>
      </c>
      <c r="D321" s="164">
        <v>0</v>
      </c>
      <c r="E321" s="164"/>
      <c r="F321" s="164"/>
      <c r="G321" s="170">
        <f>'Ingredients Price List'!F321</f>
        <v>0</v>
      </c>
      <c r="H321" s="163">
        <f>'Ingredients Price List'!G321</f>
        <v>0</v>
      </c>
      <c r="I321" s="171">
        <f>'Ingredients Price List'!H321</f>
        <v>0</v>
      </c>
      <c r="J321" s="175"/>
      <c r="K321" s="173">
        <f>'Ingredients Price List'!G321</f>
        <v>0</v>
      </c>
      <c r="L321" s="174">
        <f>J321*'Ingredients Price List'!I321</f>
        <v>0</v>
      </c>
      <c r="N321" s="110"/>
      <c r="T321" s="109"/>
      <c r="U321" s="109"/>
      <c r="V321" s="109"/>
      <c r="W321" s="109"/>
      <c r="X321" s="109"/>
      <c r="Y321" s="109"/>
      <c r="Z321" s="109"/>
      <c r="AA321" s="109"/>
      <c r="AB321" s="109"/>
      <c r="AC321" s="109"/>
      <c r="AD321" s="109"/>
      <c r="AE321" s="109"/>
      <c r="AF321" s="109"/>
    </row>
    <row r="322" spans="2:32" ht="15.95" hidden="1" customHeight="1" x14ac:dyDescent="0.25">
      <c r="B322" s="162" t="str">
        <f>'Ingredients Price List'!B322</f>
        <v>Jams &amp; Preserves</v>
      </c>
      <c r="C322" s="163">
        <f>'Ingredients Price List'!D322</f>
        <v>0</v>
      </c>
      <c r="D322" s="164">
        <v>0</v>
      </c>
      <c r="E322" s="164"/>
      <c r="F322" s="164"/>
      <c r="G322" s="170">
        <f>'Ingredients Price List'!F322</f>
        <v>0</v>
      </c>
      <c r="H322" s="163">
        <f>'Ingredients Price List'!G322</f>
        <v>0</v>
      </c>
      <c r="I322" s="171">
        <f>'Ingredients Price List'!H322</f>
        <v>0</v>
      </c>
      <c r="J322" s="175"/>
      <c r="K322" s="173">
        <f>'Ingredients Price List'!G322</f>
        <v>0</v>
      </c>
      <c r="L322" s="174">
        <f>J322*'Ingredients Price List'!I322</f>
        <v>0</v>
      </c>
      <c r="N322" s="110"/>
      <c r="T322" s="109"/>
      <c r="U322" s="109"/>
      <c r="V322" s="109"/>
      <c r="W322" s="109"/>
      <c r="X322" s="109"/>
      <c r="Y322" s="109"/>
      <c r="Z322" s="109"/>
      <c r="AA322" s="109"/>
      <c r="AB322" s="109"/>
      <c r="AC322" s="109"/>
      <c r="AD322" s="109"/>
      <c r="AE322" s="109"/>
      <c r="AF322" s="109"/>
    </row>
    <row r="323" spans="2:32" ht="15.95" hidden="1" customHeight="1" x14ac:dyDescent="0.25">
      <c r="B323" s="162" t="str">
        <f>'Ingredients Price List'!B323</f>
        <v>Jams &amp; Preserves</v>
      </c>
      <c r="C323" s="163">
        <f>'Ingredients Price List'!D323</f>
        <v>0</v>
      </c>
      <c r="D323" s="164">
        <v>0</v>
      </c>
      <c r="E323" s="164"/>
      <c r="F323" s="164"/>
      <c r="G323" s="170">
        <f>'Ingredients Price List'!F323</f>
        <v>0</v>
      </c>
      <c r="H323" s="163">
        <f>'Ingredients Price List'!G323</f>
        <v>0</v>
      </c>
      <c r="I323" s="171">
        <f>'Ingredients Price List'!H323</f>
        <v>0</v>
      </c>
      <c r="J323" s="175"/>
      <c r="K323" s="173">
        <f>'Ingredients Price List'!G323</f>
        <v>0</v>
      </c>
      <c r="L323" s="174">
        <f>J323*'Ingredients Price List'!I323</f>
        <v>0</v>
      </c>
      <c r="N323" s="110"/>
      <c r="T323" s="109"/>
      <c r="U323" s="109"/>
      <c r="V323" s="109"/>
      <c r="W323" s="109"/>
      <c r="X323" s="109"/>
      <c r="Y323" s="109"/>
      <c r="Z323" s="109"/>
      <c r="AA323" s="109"/>
      <c r="AB323" s="109"/>
      <c r="AC323" s="109"/>
      <c r="AD323" s="109"/>
      <c r="AE323" s="109"/>
      <c r="AF323" s="109"/>
    </row>
    <row r="324" spans="2:32" ht="15.95" hidden="1" customHeight="1" x14ac:dyDescent="0.25">
      <c r="B324" s="162" t="str">
        <f>'Ingredients Price List'!B324</f>
        <v>Jams &amp; Preserves</v>
      </c>
      <c r="C324" s="163">
        <f>'Ingredients Price List'!D324</f>
        <v>0</v>
      </c>
      <c r="D324" s="164">
        <v>0</v>
      </c>
      <c r="E324" s="164"/>
      <c r="F324" s="164"/>
      <c r="G324" s="170">
        <f>'Ingredients Price List'!F324</f>
        <v>0</v>
      </c>
      <c r="H324" s="163">
        <f>'Ingredients Price List'!G324</f>
        <v>0</v>
      </c>
      <c r="I324" s="171">
        <f>'Ingredients Price List'!H324</f>
        <v>0</v>
      </c>
      <c r="J324" s="175"/>
      <c r="K324" s="173">
        <f>'Ingredients Price List'!G324</f>
        <v>0</v>
      </c>
      <c r="L324" s="174">
        <f>J324*'Ingredients Price List'!I324</f>
        <v>0</v>
      </c>
      <c r="N324" s="110"/>
      <c r="T324" s="109"/>
      <c r="U324" s="109"/>
      <c r="V324" s="109"/>
      <c r="W324" s="109"/>
      <c r="X324" s="109"/>
      <c r="Y324" s="109"/>
      <c r="Z324" s="109"/>
      <c r="AA324" s="109"/>
      <c r="AB324" s="109"/>
      <c r="AC324" s="109"/>
      <c r="AD324" s="109"/>
      <c r="AE324" s="109"/>
      <c r="AF324" s="109"/>
    </row>
    <row r="325" spans="2:32" ht="15.95" hidden="1" customHeight="1" x14ac:dyDescent="0.25">
      <c r="B325" s="162" t="str">
        <f>'Ingredients Price List'!B325</f>
        <v>Jams &amp; Preserves</v>
      </c>
      <c r="C325" s="163">
        <f>'Ingredients Price List'!D325</f>
        <v>0</v>
      </c>
      <c r="D325" s="164">
        <v>0</v>
      </c>
      <c r="E325" s="164"/>
      <c r="F325" s="164"/>
      <c r="G325" s="170">
        <f>'Ingredients Price List'!F325</f>
        <v>0</v>
      </c>
      <c r="H325" s="163">
        <f>'Ingredients Price List'!G325</f>
        <v>0</v>
      </c>
      <c r="I325" s="171">
        <f>'Ingredients Price List'!H325</f>
        <v>0</v>
      </c>
      <c r="J325" s="175"/>
      <c r="K325" s="173">
        <f>'Ingredients Price List'!G325</f>
        <v>0</v>
      </c>
      <c r="L325" s="174">
        <f>J325*'Ingredients Price List'!I325</f>
        <v>0</v>
      </c>
      <c r="N325" s="110"/>
      <c r="T325" s="109"/>
      <c r="U325" s="109"/>
      <c r="V325" s="109"/>
      <c r="W325" s="109"/>
      <c r="X325" s="109"/>
      <c r="Y325" s="109"/>
      <c r="Z325" s="109"/>
      <c r="AA325" s="109"/>
      <c r="AB325" s="109"/>
      <c r="AC325" s="109"/>
      <c r="AD325" s="109"/>
      <c r="AE325" s="109"/>
      <c r="AF325" s="109"/>
    </row>
    <row r="326" spans="2:32" ht="15.95" hidden="1" customHeight="1" x14ac:dyDescent="0.25">
      <c r="B326" s="162" t="str">
        <f>'Ingredients Price List'!B326</f>
        <v>Jams &amp; Preserves</v>
      </c>
      <c r="C326" s="163">
        <f>'Ingredients Price List'!D326</f>
        <v>0</v>
      </c>
      <c r="D326" s="164">
        <v>0</v>
      </c>
      <c r="E326" s="164"/>
      <c r="F326" s="164"/>
      <c r="G326" s="170">
        <f>'Ingredients Price List'!F326</f>
        <v>0</v>
      </c>
      <c r="H326" s="163">
        <f>'Ingredients Price List'!G326</f>
        <v>0</v>
      </c>
      <c r="I326" s="171">
        <f>'Ingredients Price List'!H326</f>
        <v>0</v>
      </c>
      <c r="J326" s="175"/>
      <c r="K326" s="173">
        <f>'Ingredients Price List'!G326</f>
        <v>0</v>
      </c>
      <c r="L326" s="174">
        <f>J326*'Ingredients Price List'!I326</f>
        <v>0</v>
      </c>
      <c r="N326" s="110"/>
      <c r="T326" s="109"/>
      <c r="U326" s="109"/>
      <c r="V326" s="109"/>
      <c r="W326" s="109"/>
      <c r="X326" s="109"/>
      <c r="Y326" s="109"/>
      <c r="Z326" s="109"/>
      <c r="AA326" s="109"/>
      <c r="AB326" s="109"/>
      <c r="AC326" s="109"/>
      <c r="AD326" s="109"/>
      <c r="AE326" s="109"/>
      <c r="AF326" s="109"/>
    </row>
    <row r="327" spans="2:32" ht="15.95" hidden="1" customHeight="1" x14ac:dyDescent="0.25">
      <c r="B327" s="162" t="str">
        <f>'Ingredients Price List'!B327</f>
        <v>Jams &amp; Preserves</v>
      </c>
      <c r="C327" s="163">
        <f>'Ingredients Price List'!D327</f>
        <v>0</v>
      </c>
      <c r="D327" s="164">
        <v>0</v>
      </c>
      <c r="E327" s="164"/>
      <c r="F327" s="164"/>
      <c r="G327" s="170">
        <f>'Ingredients Price List'!F327</f>
        <v>0</v>
      </c>
      <c r="H327" s="163">
        <f>'Ingredients Price List'!G327</f>
        <v>0</v>
      </c>
      <c r="I327" s="171">
        <f>'Ingredients Price List'!H327</f>
        <v>0</v>
      </c>
      <c r="J327" s="175"/>
      <c r="K327" s="173">
        <f>'Ingredients Price List'!G327</f>
        <v>0</v>
      </c>
      <c r="L327" s="174">
        <f>J327*'Ingredients Price List'!I327</f>
        <v>0</v>
      </c>
      <c r="N327" s="110"/>
      <c r="T327" s="109"/>
      <c r="U327" s="109"/>
      <c r="V327" s="109"/>
      <c r="W327" s="109"/>
      <c r="X327" s="109"/>
      <c r="Y327" s="109"/>
      <c r="Z327" s="109"/>
      <c r="AA327" s="109"/>
      <c r="AB327" s="109"/>
      <c r="AC327" s="109"/>
      <c r="AD327" s="109"/>
      <c r="AE327" s="109"/>
      <c r="AF327" s="109"/>
    </row>
    <row r="328" spans="2:32" ht="15.95" hidden="1" customHeight="1" x14ac:dyDescent="0.25">
      <c r="B328" s="162" t="str">
        <f>'Ingredients Price List'!B328</f>
        <v>Jams &amp; Preserves</v>
      </c>
      <c r="C328" s="163">
        <f>'Ingredients Price List'!D328</f>
        <v>0</v>
      </c>
      <c r="D328" s="164">
        <v>0</v>
      </c>
      <c r="E328" s="164"/>
      <c r="F328" s="164"/>
      <c r="G328" s="170">
        <f>'Ingredients Price List'!F328</f>
        <v>0</v>
      </c>
      <c r="H328" s="163">
        <f>'Ingredients Price List'!G328</f>
        <v>0</v>
      </c>
      <c r="I328" s="171">
        <f>'Ingredients Price List'!H328</f>
        <v>0</v>
      </c>
      <c r="J328" s="175"/>
      <c r="K328" s="173">
        <f>'Ingredients Price List'!G328</f>
        <v>0</v>
      </c>
      <c r="L328" s="174">
        <f>J328*'Ingredients Price List'!I328</f>
        <v>0</v>
      </c>
      <c r="N328" s="110"/>
      <c r="T328" s="109"/>
      <c r="U328" s="109"/>
      <c r="V328" s="109"/>
      <c r="W328" s="109"/>
      <c r="X328" s="109"/>
      <c r="Y328" s="109"/>
      <c r="Z328" s="109"/>
      <c r="AA328" s="109"/>
      <c r="AB328" s="109"/>
      <c r="AC328" s="109"/>
      <c r="AD328" s="109"/>
      <c r="AE328" s="109"/>
      <c r="AF328" s="109"/>
    </row>
    <row r="329" spans="2:32" ht="15.95" hidden="1" customHeight="1" x14ac:dyDescent="0.25">
      <c r="B329" s="162" t="str">
        <f>'Ingredients Price List'!B329</f>
        <v>Jams &amp; Preserves</v>
      </c>
      <c r="C329" s="163">
        <f>'Ingredients Price List'!D329</f>
        <v>0</v>
      </c>
      <c r="D329" s="164" t="str">
        <v>Orange Marmalade</v>
      </c>
      <c r="E329" s="164"/>
      <c r="F329" s="164"/>
      <c r="G329" s="170">
        <f>'Ingredients Price List'!F329</f>
        <v>0</v>
      </c>
      <c r="H329" s="163">
        <f>'Ingredients Price List'!G329</f>
        <v>0</v>
      </c>
      <c r="I329" s="171">
        <f>'Ingredients Price List'!H329</f>
        <v>0</v>
      </c>
      <c r="J329" s="175"/>
      <c r="K329" s="173">
        <f>'Ingredients Price List'!G329</f>
        <v>0</v>
      </c>
      <c r="L329" s="174">
        <f>J329*'Ingredients Price List'!I329</f>
        <v>0</v>
      </c>
      <c r="N329" s="110"/>
      <c r="T329" s="109"/>
      <c r="U329" s="109"/>
      <c r="V329" s="109"/>
      <c r="W329" s="109"/>
      <c r="X329" s="109"/>
      <c r="Y329" s="109"/>
      <c r="Z329" s="109"/>
      <c r="AA329" s="109"/>
      <c r="AB329" s="109"/>
      <c r="AC329" s="109"/>
      <c r="AD329" s="109"/>
      <c r="AE329" s="109"/>
      <c r="AF329" s="109"/>
    </row>
    <row r="330" spans="2:32" ht="15.95" hidden="1" customHeight="1" x14ac:dyDescent="0.25">
      <c r="B330" s="162" t="str">
        <f>'Ingredients Price List'!B330</f>
        <v>Jams &amp; Preserves</v>
      </c>
      <c r="C330" s="163">
        <f>'Ingredients Price List'!D330</f>
        <v>0</v>
      </c>
      <c r="D330" s="164" t="str">
        <v>Raspberry jam</v>
      </c>
      <c r="E330" s="164"/>
      <c r="F330" s="164"/>
      <c r="G330" s="170">
        <f>'Ingredients Price List'!F330</f>
        <v>0</v>
      </c>
      <c r="H330" s="163">
        <f>'Ingredients Price List'!G330</f>
        <v>0</v>
      </c>
      <c r="I330" s="171">
        <f>'Ingredients Price List'!H330</f>
        <v>0</v>
      </c>
      <c r="J330" s="175"/>
      <c r="K330" s="173">
        <f>'Ingredients Price List'!G330</f>
        <v>0</v>
      </c>
      <c r="L330" s="174">
        <f>J330*'Ingredients Price List'!I330</f>
        <v>0</v>
      </c>
      <c r="N330" s="110"/>
      <c r="T330" s="109"/>
      <c r="U330" s="109"/>
      <c r="V330" s="109"/>
      <c r="W330" s="109"/>
      <c r="X330" s="109"/>
      <c r="Y330" s="109"/>
      <c r="Z330" s="109"/>
      <c r="AA330" s="109"/>
      <c r="AB330" s="109"/>
      <c r="AC330" s="109"/>
      <c r="AD330" s="109"/>
      <c r="AE330" s="109"/>
      <c r="AF330" s="109"/>
    </row>
    <row r="331" spans="2:32" ht="15.95" hidden="1" customHeight="1" x14ac:dyDescent="0.25">
      <c r="B331" s="162" t="str">
        <f>'Ingredients Price List'!B331</f>
        <v>Jams &amp; Preserves</v>
      </c>
      <c r="C331" s="163">
        <f>'Ingredients Price List'!D331</f>
        <v>0</v>
      </c>
      <c r="D331" s="164" t="str">
        <v>Strawberry jam</v>
      </c>
      <c r="E331" s="164"/>
      <c r="F331" s="164"/>
      <c r="G331" s="170">
        <f>'Ingredients Price List'!F331</f>
        <v>0</v>
      </c>
      <c r="H331" s="163">
        <f>'Ingredients Price List'!G331</f>
        <v>0</v>
      </c>
      <c r="I331" s="171">
        <f>'Ingredients Price List'!H331</f>
        <v>0</v>
      </c>
      <c r="J331" s="175"/>
      <c r="K331" s="173">
        <f>'Ingredients Price List'!G331</f>
        <v>0</v>
      </c>
      <c r="L331" s="174">
        <f>J331*'Ingredients Price List'!I331</f>
        <v>0</v>
      </c>
      <c r="N331" s="110"/>
      <c r="T331" s="109"/>
      <c r="U331" s="109"/>
      <c r="V331" s="109"/>
      <c r="W331" s="109"/>
      <c r="X331" s="109"/>
      <c r="Y331" s="109"/>
      <c r="Z331" s="109"/>
      <c r="AA331" s="109"/>
      <c r="AB331" s="109"/>
      <c r="AC331" s="109"/>
      <c r="AD331" s="109"/>
      <c r="AE331" s="109"/>
      <c r="AF331" s="109"/>
    </row>
    <row r="332" spans="2:32" ht="15.95" customHeight="1" x14ac:dyDescent="0.25">
      <c r="B332" s="162" t="str">
        <f>'Ingredients Price List'!B332</f>
        <v>Meat</v>
      </c>
      <c r="C332" s="163" t="str">
        <f>'Ingredients Price List'!D332</f>
        <v>Back rashers</v>
      </c>
      <c r="D332" s="164" cm="1">
        <f t="array" ref="D332:D386">_xlfn._xlws.SORT(Meat1,1,1)</f>
        <v>0</v>
      </c>
      <c r="E332" s="164" t="str" cm="1">
        <f t="array" ref="E332:E348">_xlfn._xlws.FILTER(Meat2, (Meat2&lt;&gt;0))</f>
        <v>Back rashers</v>
      </c>
      <c r="F332" s="169">
        <f>COUNTA(Meat)</f>
        <v>17</v>
      </c>
      <c r="G332" s="170">
        <f>'Ingredients Price List'!F332</f>
        <v>2.27</v>
      </c>
      <c r="H332" s="163" t="str">
        <f>'Ingredients Price List'!G332</f>
        <v>kg</v>
      </c>
      <c r="I332" s="171">
        <f>'Ingredients Price List'!H332</f>
        <v>10.029999999999999</v>
      </c>
      <c r="J332" s="175"/>
      <c r="K332" s="173" t="str">
        <f>'Ingredients Price List'!G332</f>
        <v>kg</v>
      </c>
      <c r="L332" s="174">
        <f>J332*'Ingredients Price List'!I332</f>
        <v>0</v>
      </c>
      <c r="N332" s="110"/>
      <c r="T332" s="109"/>
      <c r="U332" s="109"/>
      <c r="V332" s="109"/>
      <c r="W332" s="109"/>
      <c r="X332" s="109"/>
      <c r="Y332" s="109"/>
      <c r="Z332" s="109"/>
      <c r="AA332" s="109"/>
      <c r="AB332" s="109"/>
      <c r="AC332" s="109"/>
      <c r="AD332" s="109"/>
      <c r="AE332" s="109"/>
      <c r="AF332" s="109"/>
    </row>
    <row r="333" spans="2:32" ht="15.95" customHeight="1" x14ac:dyDescent="0.25">
      <c r="B333" s="162" t="str">
        <f>'Ingredients Price List'!B333</f>
        <v>Meat</v>
      </c>
      <c r="C333" s="163" t="str">
        <f>'Ingredients Price List'!D333</f>
        <v>Back rashers smoked</v>
      </c>
      <c r="D333" s="164">
        <v>0</v>
      </c>
      <c r="E333" s="164" t="str">
        <v>Back rashers smoked</v>
      </c>
      <c r="F333" s="164"/>
      <c r="G333" s="170">
        <f>'Ingredients Price List'!F333</f>
        <v>2.27</v>
      </c>
      <c r="H333" s="163" t="str">
        <f>'Ingredients Price List'!G333</f>
        <v>kg</v>
      </c>
      <c r="I333" s="171">
        <f>'Ingredients Price List'!H333</f>
        <v>10.93</v>
      </c>
      <c r="J333" s="175"/>
      <c r="K333" s="173" t="str">
        <f>'Ingredients Price List'!G333</f>
        <v>kg</v>
      </c>
      <c r="L333" s="174">
        <f>J333*'Ingredients Price List'!I333</f>
        <v>0</v>
      </c>
      <c r="N333" s="110"/>
      <c r="T333" s="109"/>
      <c r="U333" s="109"/>
      <c r="V333" s="109"/>
      <c r="W333" s="109"/>
      <c r="X333" s="109"/>
      <c r="Y333" s="109"/>
      <c r="Z333" s="109"/>
      <c r="AA333" s="109"/>
      <c r="AB333" s="109"/>
      <c r="AC333" s="109"/>
      <c r="AD333" s="109"/>
      <c r="AE333" s="109"/>
      <c r="AF333" s="109"/>
    </row>
    <row r="334" spans="2:32" ht="15.95" customHeight="1" x14ac:dyDescent="0.25">
      <c r="B334" s="162" t="str">
        <f>'Ingredients Price List'!B334</f>
        <v>Meat</v>
      </c>
      <c r="C334" s="163" t="str">
        <f>'Ingredients Price List'!D334</f>
        <v>Bacon - Streaky Bacon</v>
      </c>
      <c r="D334" s="164">
        <v>0</v>
      </c>
      <c r="E334" s="164" t="str">
        <v>Bacon - Streaky Bacon</v>
      </c>
      <c r="F334" s="164"/>
      <c r="G334" s="170">
        <f>'Ingredients Price List'!F334</f>
        <v>2.27</v>
      </c>
      <c r="H334" s="163" t="str">
        <f>'Ingredients Price List'!G334</f>
        <v>kg</v>
      </c>
      <c r="I334" s="171">
        <f>'Ingredients Price List'!H334</f>
        <v>15.97</v>
      </c>
      <c r="J334" s="175"/>
      <c r="K334" s="173" t="str">
        <f>'Ingredients Price List'!G334</f>
        <v>kg</v>
      </c>
      <c r="L334" s="174">
        <f>J334*'Ingredients Price List'!I334</f>
        <v>0</v>
      </c>
      <c r="N334" s="110"/>
      <c r="T334" s="109"/>
      <c r="U334" s="109"/>
      <c r="V334" s="109"/>
      <c r="W334" s="109"/>
      <c r="X334" s="109"/>
      <c r="Y334" s="109"/>
      <c r="Z334" s="109"/>
      <c r="AA334" s="109"/>
      <c r="AB334" s="109"/>
      <c r="AC334" s="109"/>
      <c r="AD334" s="109"/>
      <c r="AE334" s="109"/>
      <c r="AF334" s="109"/>
    </row>
    <row r="335" spans="2:32" ht="15.95" customHeight="1" x14ac:dyDescent="0.25">
      <c r="B335" s="162" t="str">
        <f>'Ingredients Price List'!B335</f>
        <v>Meat</v>
      </c>
      <c r="C335" s="163" t="str">
        <f>'Ingredients Price List'!D335</f>
        <v>Bacon - Streaky Bacon smoked</v>
      </c>
      <c r="D335" s="164">
        <v>0</v>
      </c>
      <c r="E335" s="164" t="str">
        <v>Bacon - Streaky Bacon smoked</v>
      </c>
      <c r="F335" s="164"/>
      <c r="G335" s="170">
        <f>'Ingredients Price List'!F335</f>
        <v>2.27</v>
      </c>
      <c r="H335" s="163" t="str">
        <f>'Ingredients Price List'!G335</f>
        <v>kg</v>
      </c>
      <c r="I335" s="171">
        <f>'Ingredients Price List'!H335</f>
        <v>19.579999999999998</v>
      </c>
      <c r="J335" s="175"/>
      <c r="K335" s="173" t="str">
        <f>'Ingredients Price List'!G335</f>
        <v>kg</v>
      </c>
      <c r="L335" s="174">
        <f>J335*'Ingredients Price List'!I335</f>
        <v>0</v>
      </c>
      <c r="N335" s="110"/>
      <c r="T335" s="109"/>
      <c r="U335" s="109"/>
      <c r="V335" s="109"/>
      <c r="W335" s="109"/>
      <c r="X335" s="109"/>
      <c r="Y335" s="109"/>
      <c r="Z335" s="109"/>
      <c r="AA335" s="109"/>
      <c r="AB335" s="109"/>
      <c r="AC335" s="109"/>
      <c r="AD335" s="109"/>
      <c r="AE335" s="109"/>
      <c r="AF335" s="109"/>
    </row>
    <row r="336" spans="2:32" ht="15.95" customHeight="1" x14ac:dyDescent="0.25">
      <c r="B336" s="162" t="str">
        <f>'Ingredients Price List'!B336</f>
        <v>Meat</v>
      </c>
      <c r="C336" s="163" t="str">
        <f>'Ingredients Price List'!D336</f>
        <v>Pudding - Black Pudding</v>
      </c>
      <c r="D336" s="164">
        <v>0</v>
      </c>
      <c r="E336" s="164" t="str">
        <v>Chorizo- Gubbeen</v>
      </c>
      <c r="F336" s="164"/>
      <c r="G336" s="170">
        <f>'Ingredients Price List'!F336</f>
        <v>2.5</v>
      </c>
      <c r="H336" s="163" t="str">
        <f>'Ingredients Price List'!G336</f>
        <v>kg</v>
      </c>
      <c r="I336" s="171">
        <f>'Ingredients Price List'!H336</f>
        <v>9.4</v>
      </c>
      <c r="J336" s="175"/>
      <c r="K336" s="173" t="str">
        <f>'Ingredients Price List'!G336</f>
        <v>kg</v>
      </c>
      <c r="L336" s="174">
        <f>J336*'Ingredients Price List'!I336</f>
        <v>0</v>
      </c>
      <c r="N336" s="110"/>
      <c r="T336" s="109"/>
      <c r="U336" s="109"/>
      <c r="V336" s="109"/>
      <c r="W336" s="109"/>
      <c r="X336" s="109"/>
      <c r="Y336" s="109"/>
      <c r="Z336" s="109"/>
      <c r="AA336" s="109"/>
      <c r="AB336" s="109"/>
      <c r="AC336" s="109"/>
      <c r="AD336" s="109"/>
      <c r="AE336" s="109"/>
      <c r="AF336" s="109"/>
    </row>
    <row r="337" spans="2:32" ht="15.95" customHeight="1" x14ac:dyDescent="0.25">
      <c r="B337" s="162" t="str">
        <f>'Ingredients Price List'!B337</f>
        <v>Meat</v>
      </c>
      <c r="C337" s="163" t="str">
        <f>'Ingredients Price List'!D337</f>
        <v>Pudding - Inch House Black Pudding</v>
      </c>
      <c r="D337" s="164">
        <v>0</v>
      </c>
      <c r="E337" s="164" t="str">
        <v>Ham</v>
      </c>
      <c r="F337" s="164"/>
      <c r="G337" s="170">
        <f>'Ingredients Price List'!F337</f>
        <v>1.2</v>
      </c>
      <c r="H337" s="163" t="str">
        <f>'Ingredients Price List'!G337</f>
        <v>kg</v>
      </c>
      <c r="I337" s="171">
        <f>'Ingredients Price List'!H337</f>
        <v>10</v>
      </c>
      <c r="J337" s="175"/>
      <c r="K337" s="173" t="str">
        <f>'Ingredients Price List'!G337</f>
        <v>kg</v>
      </c>
      <c r="L337" s="174">
        <f>J337*'Ingredients Price List'!I337</f>
        <v>0</v>
      </c>
      <c r="N337" s="110"/>
      <c r="T337" s="109"/>
      <c r="U337" s="109"/>
      <c r="V337" s="109"/>
      <c r="W337" s="109"/>
      <c r="X337" s="109"/>
      <c r="Y337" s="109"/>
      <c r="Z337" s="109"/>
      <c r="AA337" s="109"/>
      <c r="AB337" s="109"/>
      <c r="AC337" s="109"/>
      <c r="AD337" s="109"/>
      <c r="AE337" s="109"/>
      <c r="AF337" s="109"/>
    </row>
    <row r="338" spans="2:32" ht="15.95" customHeight="1" x14ac:dyDescent="0.25">
      <c r="B338" s="162" t="str">
        <f>'Ingredients Price List'!B338</f>
        <v>Meat</v>
      </c>
      <c r="C338" s="163" t="str">
        <f>'Ingredients Price List'!D338</f>
        <v>Pudding - Inch House White Pudding</v>
      </c>
      <c r="D338" s="164">
        <v>0</v>
      </c>
      <c r="E338" s="164" t="str">
        <v>Mortadella</v>
      </c>
      <c r="F338" s="164"/>
      <c r="G338" s="170">
        <f>'Ingredients Price List'!F338</f>
        <v>1.2</v>
      </c>
      <c r="H338" s="163" t="str">
        <f>'Ingredients Price List'!G338</f>
        <v>kg</v>
      </c>
      <c r="I338" s="171">
        <f>'Ingredients Price List'!H338</f>
        <v>10</v>
      </c>
      <c r="J338" s="175"/>
      <c r="K338" s="173" t="str">
        <f>'Ingredients Price List'!G338</f>
        <v>kg</v>
      </c>
      <c r="L338" s="174">
        <f>J338*'Ingredients Price List'!I338</f>
        <v>0</v>
      </c>
      <c r="N338" s="110"/>
      <c r="T338" s="109"/>
      <c r="U338" s="109"/>
      <c r="V338" s="109"/>
      <c r="W338" s="109"/>
      <c r="X338" s="109"/>
      <c r="Y338" s="109"/>
      <c r="Z338" s="109"/>
      <c r="AA338" s="109"/>
      <c r="AB338" s="109"/>
      <c r="AC338" s="109"/>
      <c r="AD338" s="109"/>
      <c r="AE338" s="109"/>
      <c r="AF338" s="109"/>
    </row>
    <row r="339" spans="2:32" ht="15.95" customHeight="1" x14ac:dyDescent="0.25">
      <c r="B339" s="162" t="str">
        <f>'Ingredients Price List'!B339</f>
        <v>Meat</v>
      </c>
      <c r="C339" s="163" t="str">
        <f>'Ingredients Price List'!D339</f>
        <v>Pudding - White Pudding</v>
      </c>
      <c r="D339" s="164">
        <v>0</v>
      </c>
      <c r="E339" s="164" t="str">
        <v>Parma ham</v>
      </c>
      <c r="F339" s="164"/>
      <c r="G339" s="170">
        <f>'Ingredients Price List'!F339</f>
        <v>2.5</v>
      </c>
      <c r="H339" s="163" t="str">
        <f>'Ingredients Price List'!G339</f>
        <v>kg</v>
      </c>
      <c r="I339" s="171">
        <f>'Ingredients Price List'!H339</f>
        <v>9.4</v>
      </c>
      <c r="J339" s="175"/>
      <c r="K339" s="173" t="str">
        <f>'Ingredients Price List'!G339</f>
        <v>kg</v>
      </c>
      <c r="L339" s="174">
        <f>J339*'Ingredients Price List'!I339</f>
        <v>0</v>
      </c>
      <c r="N339" s="110"/>
      <c r="T339" s="109"/>
      <c r="U339" s="109"/>
      <c r="V339" s="109"/>
      <c r="W339" s="109"/>
      <c r="X339" s="109"/>
      <c r="Y339" s="109"/>
      <c r="Z339" s="109"/>
      <c r="AA339" s="109"/>
      <c r="AB339" s="109"/>
      <c r="AC339" s="109"/>
      <c r="AD339" s="109"/>
      <c r="AE339" s="109"/>
      <c r="AF339" s="109"/>
    </row>
    <row r="340" spans="2:32" ht="15.95" customHeight="1" x14ac:dyDescent="0.25">
      <c r="B340" s="162" t="str">
        <f>'Ingredients Price List'!B340</f>
        <v>Meat</v>
      </c>
      <c r="C340" s="163" t="str">
        <f>'Ingredients Price List'!D340</f>
        <v>Sausages - Jumbo</v>
      </c>
      <c r="D340" s="164">
        <v>0</v>
      </c>
      <c r="E340" s="164" t="str">
        <v>Prosciutto</v>
      </c>
      <c r="F340" s="164"/>
      <c r="G340" s="170">
        <f>'Ingredients Price List'!F340</f>
        <v>1</v>
      </c>
      <c r="H340" s="163" t="str">
        <f>'Ingredients Price List'!G340</f>
        <v>each</v>
      </c>
      <c r="I340" s="171">
        <f>'Ingredients Price List'!H340</f>
        <v>0.35</v>
      </c>
      <c r="J340" s="175"/>
      <c r="K340" s="173" t="str">
        <f>'Ingredients Price List'!G340</f>
        <v>each</v>
      </c>
      <c r="L340" s="174">
        <f>J340*'Ingredients Price List'!I340</f>
        <v>0</v>
      </c>
      <c r="N340" s="110"/>
      <c r="T340" s="109"/>
      <c r="U340" s="109"/>
      <c r="V340" s="109"/>
      <c r="W340" s="109"/>
      <c r="X340" s="109"/>
      <c r="Y340" s="109"/>
      <c r="Z340" s="109"/>
      <c r="AA340" s="109"/>
      <c r="AB340" s="109"/>
      <c r="AC340" s="109"/>
      <c r="AD340" s="109"/>
      <c r="AE340" s="109"/>
      <c r="AF340" s="109"/>
    </row>
    <row r="341" spans="2:32" ht="15.95" customHeight="1" x14ac:dyDescent="0.25">
      <c r="B341" s="162" t="str">
        <f>'Ingredients Price List'!B341</f>
        <v>Meat</v>
      </c>
      <c r="C341" s="163" t="str">
        <f>'Ingredients Price List'!D341</f>
        <v>Sausages - Breakfast 8's</v>
      </c>
      <c r="D341" s="164">
        <v>0</v>
      </c>
      <c r="E341" s="164" t="str">
        <v>Pudding - Black Pudding</v>
      </c>
      <c r="F341" s="164"/>
      <c r="G341" s="170">
        <f>'Ingredients Price List'!F341</f>
        <v>1</v>
      </c>
      <c r="H341" s="163" t="str">
        <f>'Ingredients Price List'!G341</f>
        <v>kg</v>
      </c>
      <c r="I341" s="171">
        <f>'Ingredients Price List'!H341</f>
        <v>3.63</v>
      </c>
      <c r="J341" s="175"/>
      <c r="K341" s="173" t="str">
        <f>'Ingredients Price List'!G341</f>
        <v>kg</v>
      </c>
      <c r="L341" s="174">
        <f>J341*'Ingredients Price List'!I341</f>
        <v>0</v>
      </c>
      <c r="N341" s="110"/>
      <c r="T341" s="109"/>
      <c r="U341" s="109"/>
      <c r="V341" s="109"/>
      <c r="W341" s="109"/>
      <c r="X341" s="109"/>
      <c r="Y341" s="109"/>
      <c r="Z341" s="109"/>
      <c r="AA341" s="109"/>
      <c r="AB341" s="109"/>
      <c r="AC341" s="109"/>
      <c r="AD341" s="109"/>
      <c r="AE341" s="109"/>
      <c r="AF341" s="109"/>
    </row>
    <row r="342" spans="2:32" ht="15.95" customHeight="1" x14ac:dyDescent="0.25">
      <c r="B342" s="162" t="str">
        <f>'Ingredients Price List'!B342</f>
        <v>Meat</v>
      </c>
      <c r="C342" s="163" t="str">
        <f>'Ingredients Price List'!D342</f>
        <v>Chorizo- Gubbeen</v>
      </c>
      <c r="D342" s="164">
        <v>0</v>
      </c>
      <c r="E342" s="164" t="str">
        <v>Pudding - Inch House Black Pudding</v>
      </c>
      <c r="F342" s="164"/>
      <c r="G342" s="170">
        <f>'Ingredients Price List'!F342</f>
        <v>1</v>
      </c>
      <c r="H342" s="163" t="str">
        <f>'Ingredients Price List'!G342</f>
        <v>kg</v>
      </c>
      <c r="I342" s="171">
        <f>'Ingredients Price List'!H342</f>
        <v>26.95</v>
      </c>
      <c r="J342" s="175"/>
      <c r="K342" s="173" t="str">
        <f>'Ingredients Price List'!G342</f>
        <v>kg</v>
      </c>
      <c r="L342" s="174">
        <f>J342*'Ingredients Price List'!I342</f>
        <v>0</v>
      </c>
      <c r="N342" s="110"/>
      <c r="T342" s="109"/>
      <c r="U342" s="109"/>
      <c r="V342" s="109"/>
      <c r="W342" s="109"/>
      <c r="X342" s="109"/>
      <c r="Y342" s="109"/>
      <c r="Z342" s="109"/>
      <c r="AA342" s="109"/>
      <c r="AB342" s="109"/>
      <c r="AC342" s="109"/>
      <c r="AD342" s="109"/>
      <c r="AE342" s="109"/>
      <c r="AF342" s="109"/>
    </row>
    <row r="343" spans="2:32" ht="15.95" customHeight="1" x14ac:dyDescent="0.25">
      <c r="B343" s="162" t="str">
        <f>'Ingredients Price List'!B343</f>
        <v>Meat</v>
      </c>
      <c r="C343" s="163" t="str">
        <f>'Ingredients Price List'!D343</f>
        <v>Mortadella</v>
      </c>
      <c r="D343" s="164">
        <v>0</v>
      </c>
      <c r="E343" s="164" t="str">
        <v>Pudding - Inch House White Pudding</v>
      </c>
      <c r="F343" s="164"/>
      <c r="G343" s="170">
        <f>'Ingredients Price List'!F343</f>
        <v>0.1</v>
      </c>
      <c r="H343" s="163" t="str">
        <f>'Ingredients Price List'!G343</f>
        <v>kg</v>
      </c>
      <c r="I343" s="171">
        <f>'Ingredients Price List'!H343</f>
        <v>2.5499999999999998</v>
      </c>
      <c r="J343" s="175"/>
      <c r="K343" s="173" t="str">
        <f>'Ingredients Price List'!G343</f>
        <v>kg</v>
      </c>
      <c r="L343" s="174">
        <f>J343*'Ingredients Price List'!I343</f>
        <v>0</v>
      </c>
      <c r="N343" s="110"/>
      <c r="T343" s="109"/>
      <c r="U343" s="109"/>
      <c r="V343" s="109"/>
      <c r="W343" s="109"/>
      <c r="X343" s="109"/>
      <c r="Y343" s="109"/>
      <c r="Z343" s="109"/>
      <c r="AA343" s="109"/>
      <c r="AB343" s="109"/>
      <c r="AC343" s="109"/>
      <c r="AD343" s="109"/>
      <c r="AE343" s="109"/>
      <c r="AF343" s="109"/>
    </row>
    <row r="344" spans="2:32" ht="15.95" customHeight="1" x14ac:dyDescent="0.25">
      <c r="B344" s="162" t="str">
        <f>'Ingredients Price List'!B344</f>
        <v>Meat</v>
      </c>
      <c r="C344" s="163" t="str">
        <f>'Ingredients Price List'!D344</f>
        <v>Parma ham</v>
      </c>
      <c r="D344" s="164">
        <v>0</v>
      </c>
      <c r="E344" s="164" t="str">
        <v>Pudding - White Pudding</v>
      </c>
      <c r="F344" s="164"/>
      <c r="G344" s="170">
        <f>'Ingredients Price List'!F344</f>
        <v>0.5</v>
      </c>
      <c r="H344" s="163" t="str">
        <f>'Ingredients Price List'!G344</f>
        <v>kg</v>
      </c>
      <c r="I344" s="171">
        <f>'Ingredients Price List'!H344</f>
        <v>8.9499999999999993</v>
      </c>
      <c r="J344" s="175"/>
      <c r="K344" s="173" t="str">
        <f>'Ingredients Price List'!G344</f>
        <v>kg</v>
      </c>
      <c r="L344" s="174">
        <f>J344*'Ingredients Price List'!I344</f>
        <v>0</v>
      </c>
      <c r="N344" s="110"/>
      <c r="T344" s="109"/>
      <c r="U344" s="109"/>
      <c r="V344" s="109"/>
      <c r="W344" s="109"/>
      <c r="X344" s="109"/>
      <c r="Y344" s="109"/>
      <c r="Z344" s="109"/>
      <c r="AA344" s="109"/>
      <c r="AB344" s="109"/>
      <c r="AC344" s="109"/>
      <c r="AD344" s="109"/>
      <c r="AE344" s="109"/>
      <c r="AF344" s="109"/>
    </row>
    <row r="345" spans="2:32" ht="15.95" customHeight="1" x14ac:dyDescent="0.25">
      <c r="B345" s="162" t="str">
        <f>'Ingredients Price List'!B345</f>
        <v>Meat</v>
      </c>
      <c r="C345" s="163" t="str">
        <f>'Ingredients Price List'!D345</f>
        <v>Prosciutto</v>
      </c>
      <c r="D345" s="164">
        <v>0</v>
      </c>
      <c r="E345" s="164" t="str">
        <v>Salami</v>
      </c>
      <c r="F345" s="164"/>
      <c r="G345" s="170">
        <f>'Ingredients Price List'!F345</f>
        <v>0.4</v>
      </c>
      <c r="H345" s="163" t="str">
        <f>'Ingredients Price List'!G345</f>
        <v>kg</v>
      </c>
      <c r="I345" s="171">
        <f>'Ingredients Price List'!H345</f>
        <v>15.15</v>
      </c>
      <c r="J345" s="175"/>
      <c r="K345" s="173" t="str">
        <f>'Ingredients Price List'!G345</f>
        <v>kg</v>
      </c>
      <c r="L345" s="174">
        <f>J345*'Ingredients Price List'!I345</f>
        <v>0</v>
      </c>
      <c r="N345" s="110"/>
      <c r="T345" s="109"/>
      <c r="U345" s="109"/>
      <c r="V345" s="109"/>
      <c r="W345" s="109"/>
      <c r="X345" s="109"/>
      <c r="Y345" s="109"/>
      <c r="Z345" s="109"/>
      <c r="AA345" s="109"/>
      <c r="AB345" s="109"/>
      <c r="AC345" s="109"/>
      <c r="AD345" s="109"/>
      <c r="AE345" s="109"/>
      <c r="AF345" s="109"/>
    </row>
    <row r="346" spans="2:32" ht="15.95" customHeight="1" x14ac:dyDescent="0.25">
      <c r="B346" s="162" t="str">
        <f>'Ingredients Price List'!B346</f>
        <v>Meat</v>
      </c>
      <c r="C346" s="163" t="str">
        <f>'Ingredients Price List'!D346</f>
        <v>Salami</v>
      </c>
      <c r="D346" s="164">
        <v>0</v>
      </c>
      <c r="E346" s="164" t="str">
        <v>Salami - Gubbeen</v>
      </c>
      <c r="F346" s="164"/>
      <c r="G346" s="170">
        <f>'Ingredients Price List'!F346</f>
        <v>0.4</v>
      </c>
      <c r="H346" s="163" t="str">
        <f>'Ingredients Price List'!G346</f>
        <v>kg</v>
      </c>
      <c r="I346" s="171">
        <f>'Ingredients Price List'!H346</f>
        <v>1.55</v>
      </c>
      <c r="J346" s="175"/>
      <c r="K346" s="173" t="str">
        <f>'Ingredients Price List'!G346</f>
        <v>kg</v>
      </c>
      <c r="L346" s="174">
        <f>J346*'Ingredients Price List'!I346</f>
        <v>0</v>
      </c>
      <c r="N346" s="110"/>
      <c r="T346" s="109"/>
      <c r="U346" s="109"/>
      <c r="V346" s="109"/>
      <c r="W346" s="109"/>
      <c r="X346" s="109"/>
      <c r="Y346" s="109"/>
      <c r="Z346" s="109"/>
      <c r="AA346" s="109"/>
      <c r="AB346" s="109"/>
      <c r="AC346" s="109"/>
      <c r="AD346" s="109"/>
      <c r="AE346" s="109"/>
      <c r="AF346" s="109"/>
    </row>
    <row r="347" spans="2:32" ht="15.95" customHeight="1" x14ac:dyDescent="0.25">
      <c r="B347" s="162" t="str">
        <f>'Ingredients Price List'!B347</f>
        <v>Meat</v>
      </c>
      <c r="C347" s="163" t="str">
        <f>'Ingredients Price List'!D347</f>
        <v>Salami - Gubbeen</v>
      </c>
      <c r="D347" s="164">
        <v>0</v>
      </c>
      <c r="E347" s="164" t="str">
        <v>Sausages - Breakfast 8's</v>
      </c>
      <c r="F347" s="164"/>
      <c r="G347" s="170">
        <f>'Ingredients Price List'!F347</f>
        <v>1</v>
      </c>
      <c r="H347" s="163" t="str">
        <f>'Ingredients Price List'!G347</f>
        <v>kg</v>
      </c>
      <c r="I347" s="171">
        <f>'Ingredients Price List'!H347</f>
        <v>32</v>
      </c>
      <c r="J347" s="175"/>
      <c r="K347" s="173" t="str">
        <f>'Ingredients Price List'!G347</f>
        <v>kg</v>
      </c>
      <c r="L347" s="174">
        <f>J347*'Ingredients Price List'!I347</f>
        <v>0</v>
      </c>
      <c r="N347" s="110"/>
      <c r="T347" s="109"/>
      <c r="U347" s="109"/>
      <c r="V347" s="109"/>
      <c r="W347" s="109"/>
      <c r="X347" s="109"/>
      <c r="Y347" s="109"/>
      <c r="Z347" s="109"/>
      <c r="AA347" s="109"/>
      <c r="AB347" s="109"/>
      <c r="AC347" s="109"/>
      <c r="AD347" s="109"/>
      <c r="AE347" s="109"/>
      <c r="AF347" s="109"/>
    </row>
    <row r="348" spans="2:32" ht="15.95" customHeight="1" x14ac:dyDescent="0.25">
      <c r="B348" s="162" t="str">
        <f>'Ingredients Price List'!B348</f>
        <v>Meat</v>
      </c>
      <c r="C348" s="163" t="str">
        <f>'Ingredients Price List'!D348</f>
        <v>Ham</v>
      </c>
      <c r="D348" s="164">
        <v>0</v>
      </c>
      <c r="E348" s="164" t="str">
        <v>Sausages - Jumbo</v>
      </c>
      <c r="F348" s="164"/>
      <c r="G348" s="170">
        <f>'Ingredients Price List'!F348</f>
        <v>1</v>
      </c>
      <c r="H348" s="163" t="str">
        <f>'Ingredients Price List'!G348</f>
        <v>kg</v>
      </c>
      <c r="I348" s="171">
        <f>'Ingredients Price List'!H348</f>
        <v>3.35</v>
      </c>
      <c r="J348" s="175"/>
      <c r="K348" s="173" t="str">
        <f>'Ingredients Price List'!G348</f>
        <v>kg</v>
      </c>
      <c r="L348" s="174">
        <f>J348*'Ingredients Price List'!I348</f>
        <v>0</v>
      </c>
      <c r="N348" s="110"/>
      <c r="T348" s="109"/>
      <c r="U348" s="109"/>
      <c r="V348" s="109"/>
      <c r="W348" s="109"/>
      <c r="X348" s="109"/>
      <c r="Y348" s="109"/>
      <c r="Z348" s="109"/>
      <c r="AA348" s="109"/>
      <c r="AB348" s="109"/>
      <c r="AC348" s="109"/>
      <c r="AD348" s="109"/>
      <c r="AE348" s="109"/>
      <c r="AF348" s="109"/>
    </row>
    <row r="349" spans="2:32" ht="15.95" customHeight="1" x14ac:dyDescent="0.25">
      <c r="B349" s="162" t="str">
        <f>'Ingredients Price List'!B349</f>
        <v>Meat</v>
      </c>
      <c r="C349" s="163">
        <f>'Ingredients Price List'!D349</f>
        <v>0</v>
      </c>
      <c r="D349" s="164">
        <v>0</v>
      </c>
      <c r="E349" s="164"/>
      <c r="F349" s="164"/>
      <c r="G349" s="170">
        <f>'Ingredients Price List'!F349</f>
        <v>0</v>
      </c>
      <c r="H349" s="163">
        <f>'Ingredients Price List'!G349</f>
        <v>0</v>
      </c>
      <c r="I349" s="171">
        <f>'Ingredients Price List'!H349</f>
        <v>0</v>
      </c>
      <c r="J349" s="175"/>
      <c r="K349" s="173">
        <f>'Ingredients Price List'!G349</f>
        <v>0</v>
      </c>
      <c r="L349" s="174">
        <f>J349*'Ingredients Price List'!I349</f>
        <v>0</v>
      </c>
      <c r="N349" s="110"/>
      <c r="T349" s="109"/>
      <c r="U349" s="109"/>
      <c r="V349" s="109"/>
      <c r="W349" s="109"/>
      <c r="X349" s="109"/>
      <c r="Y349" s="109"/>
      <c r="Z349" s="109"/>
      <c r="AA349" s="109"/>
      <c r="AB349" s="109"/>
      <c r="AC349" s="109"/>
      <c r="AD349" s="109"/>
      <c r="AE349" s="109"/>
      <c r="AF349" s="109"/>
    </row>
    <row r="350" spans="2:32" ht="15.95" hidden="1" customHeight="1" x14ac:dyDescent="0.25">
      <c r="B350" s="162" t="str">
        <f>'Ingredients Price List'!B350</f>
        <v>Meat</v>
      </c>
      <c r="C350" s="163">
        <f>'Ingredients Price List'!D350</f>
        <v>0</v>
      </c>
      <c r="D350" s="164">
        <v>0</v>
      </c>
      <c r="E350" s="164"/>
      <c r="F350" s="164"/>
      <c r="G350" s="170">
        <f>'Ingredients Price List'!F350</f>
        <v>0</v>
      </c>
      <c r="H350" s="163">
        <f>'Ingredients Price List'!G350</f>
        <v>0</v>
      </c>
      <c r="I350" s="171">
        <f>'Ingredients Price List'!H350</f>
        <v>0</v>
      </c>
      <c r="J350" s="175"/>
      <c r="K350" s="173">
        <f>'Ingredients Price List'!G350</f>
        <v>0</v>
      </c>
      <c r="L350" s="174">
        <f>J350*'Ingredients Price List'!I350</f>
        <v>0</v>
      </c>
      <c r="N350" s="110"/>
      <c r="T350" s="109"/>
      <c r="U350" s="109"/>
      <c r="V350" s="109"/>
      <c r="W350" s="109"/>
      <c r="X350" s="109"/>
      <c r="Y350" s="109"/>
      <c r="Z350" s="109"/>
      <c r="AA350" s="109"/>
      <c r="AB350" s="109"/>
      <c r="AC350" s="109"/>
      <c r="AD350" s="109"/>
      <c r="AE350" s="109"/>
      <c r="AF350" s="109"/>
    </row>
    <row r="351" spans="2:32" ht="15.95" hidden="1" customHeight="1" x14ac:dyDescent="0.25">
      <c r="B351" s="162" t="str">
        <f>'Ingredients Price List'!B351</f>
        <v>Meat</v>
      </c>
      <c r="C351" s="163">
        <f>'Ingredients Price List'!D351</f>
        <v>0</v>
      </c>
      <c r="D351" s="164">
        <v>0</v>
      </c>
      <c r="E351" s="164"/>
      <c r="F351" s="164"/>
      <c r="G351" s="170">
        <f>'Ingredients Price List'!F351</f>
        <v>0</v>
      </c>
      <c r="H351" s="163">
        <f>'Ingredients Price List'!G351</f>
        <v>0</v>
      </c>
      <c r="I351" s="171">
        <f>'Ingredients Price List'!H351</f>
        <v>0</v>
      </c>
      <c r="J351" s="175"/>
      <c r="K351" s="173">
        <f>'Ingredients Price List'!G351</f>
        <v>0</v>
      </c>
      <c r="L351" s="174">
        <f>J351*'Ingredients Price List'!I351</f>
        <v>0</v>
      </c>
      <c r="N351" s="110"/>
      <c r="T351" s="109"/>
      <c r="U351" s="109"/>
      <c r="V351" s="109"/>
      <c r="W351" s="109"/>
      <c r="X351" s="109"/>
      <c r="Y351" s="109"/>
      <c r="Z351" s="109"/>
      <c r="AA351" s="109"/>
      <c r="AB351" s="109"/>
      <c r="AC351" s="109"/>
      <c r="AD351" s="109"/>
      <c r="AE351" s="109"/>
      <c r="AF351" s="109"/>
    </row>
    <row r="352" spans="2:32" ht="15.95" hidden="1" customHeight="1" x14ac:dyDescent="0.25">
      <c r="B352" s="162" t="str">
        <f>'Ingredients Price List'!B352</f>
        <v>Meat</v>
      </c>
      <c r="C352" s="163">
        <f>'Ingredients Price List'!D352</f>
        <v>0</v>
      </c>
      <c r="D352" s="164">
        <v>0</v>
      </c>
      <c r="E352" s="164"/>
      <c r="F352" s="164"/>
      <c r="G352" s="170">
        <f>'Ingredients Price List'!F352</f>
        <v>0</v>
      </c>
      <c r="H352" s="163">
        <f>'Ingredients Price List'!G352</f>
        <v>0</v>
      </c>
      <c r="I352" s="171">
        <f>'Ingredients Price List'!H352</f>
        <v>0</v>
      </c>
      <c r="J352" s="175"/>
      <c r="K352" s="173">
        <f>'Ingredients Price List'!G352</f>
        <v>0</v>
      </c>
      <c r="L352" s="174">
        <f>J352*'Ingredients Price List'!I352</f>
        <v>0</v>
      </c>
      <c r="N352" s="110"/>
      <c r="T352" s="109"/>
      <c r="U352" s="109"/>
      <c r="V352" s="109"/>
      <c r="W352" s="109"/>
      <c r="X352" s="109"/>
      <c r="Y352" s="109"/>
      <c r="Z352" s="109"/>
      <c r="AA352" s="109"/>
      <c r="AB352" s="109"/>
      <c r="AC352" s="109"/>
      <c r="AD352" s="109"/>
      <c r="AE352" s="109"/>
      <c r="AF352" s="109"/>
    </row>
    <row r="353" spans="2:32" ht="15.95" hidden="1" customHeight="1" x14ac:dyDescent="0.25">
      <c r="B353" s="162" t="str">
        <f>'Ingredients Price List'!B353</f>
        <v>Meat</v>
      </c>
      <c r="C353" s="163">
        <f>'Ingredients Price List'!D353</f>
        <v>0</v>
      </c>
      <c r="D353" s="164">
        <v>0</v>
      </c>
      <c r="E353" s="164"/>
      <c r="F353" s="164"/>
      <c r="G353" s="170">
        <f>'Ingredients Price List'!F353</f>
        <v>0</v>
      </c>
      <c r="H353" s="163">
        <f>'Ingredients Price List'!G353</f>
        <v>0</v>
      </c>
      <c r="I353" s="171">
        <f>'Ingredients Price List'!H353</f>
        <v>0</v>
      </c>
      <c r="J353" s="175"/>
      <c r="K353" s="173">
        <f>'Ingredients Price List'!G353</f>
        <v>0</v>
      </c>
      <c r="L353" s="174">
        <f>J353*'Ingredients Price List'!I353</f>
        <v>0</v>
      </c>
      <c r="N353" s="110"/>
      <c r="T353" s="109"/>
      <c r="U353" s="109"/>
      <c r="V353" s="109"/>
      <c r="W353" s="109"/>
      <c r="X353" s="109"/>
      <c r="Y353" s="109"/>
      <c r="Z353" s="109"/>
      <c r="AA353" s="109"/>
      <c r="AB353" s="109"/>
      <c r="AC353" s="109"/>
      <c r="AD353" s="109"/>
      <c r="AE353" s="109"/>
      <c r="AF353" s="109"/>
    </row>
    <row r="354" spans="2:32" ht="15.95" hidden="1" customHeight="1" x14ac:dyDescent="0.25">
      <c r="B354" s="162" t="str">
        <f>'Ingredients Price List'!B354</f>
        <v>Meat</v>
      </c>
      <c r="C354" s="163">
        <f>'Ingredients Price List'!D354</f>
        <v>0</v>
      </c>
      <c r="D354" s="164">
        <v>0</v>
      </c>
      <c r="E354" s="164"/>
      <c r="F354" s="164"/>
      <c r="G354" s="170">
        <f>'Ingredients Price List'!F354</f>
        <v>0</v>
      </c>
      <c r="H354" s="163">
        <f>'Ingredients Price List'!G354</f>
        <v>0</v>
      </c>
      <c r="I354" s="171">
        <f>'Ingredients Price List'!H354</f>
        <v>0</v>
      </c>
      <c r="J354" s="175"/>
      <c r="K354" s="173">
        <f>'Ingredients Price List'!G354</f>
        <v>0</v>
      </c>
      <c r="L354" s="174">
        <f>J354*'Ingredients Price List'!I354</f>
        <v>0</v>
      </c>
      <c r="N354" s="110"/>
      <c r="T354" s="109"/>
      <c r="U354" s="109"/>
      <c r="V354" s="109"/>
      <c r="W354" s="109"/>
      <c r="X354" s="109"/>
      <c r="Y354" s="109"/>
      <c r="Z354" s="109"/>
      <c r="AA354" s="109"/>
      <c r="AB354" s="109"/>
      <c r="AC354" s="109"/>
      <c r="AD354" s="109"/>
      <c r="AE354" s="109"/>
      <c r="AF354" s="109"/>
    </row>
    <row r="355" spans="2:32" ht="15.95" hidden="1" customHeight="1" x14ac:dyDescent="0.25">
      <c r="B355" s="162" t="str">
        <f>'Ingredients Price List'!B355</f>
        <v>Meat</v>
      </c>
      <c r="C355" s="163">
        <f>'Ingredients Price List'!D355</f>
        <v>0</v>
      </c>
      <c r="D355" s="164">
        <v>0</v>
      </c>
      <c r="E355" s="164"/>
      <c r="F355" s="164"/>
      <c r="G355" s="170">
        <f>'Ingredients Price List'!F355</f>
        <v>0</v>
      </c>
      <c r="H355" s="163">
        <f>'Ingredients Price List'!G355</f>
        <v>0</v>
      </c>
      <c r="I355" s="171">
        <f>'Ingredients Price List'!H355</f>
        <v>0</v>
      </c>
      <c r="J355" s="175"/>
      <c r="K355" s="173">
        <f>'Ingredients Price List'!G355</f>
        <v>0</v>
      </c>
      <c r="L355" s="174">
        <f>J355*'Ingredients Price List'!I355</f>
        <v>0</v>
      </c>
      <c r="N355" s="110"/>
      <c r="T355" s="109"/>
      <c r="U355" s="109"/>
      <c r="V355" s="109"/>
      <c r="W355" s="109"/>
      <c r="X355" s="109"/>
      <c r="Y355" s="109"/>
      <c r="Z355" s="109"/>
      <c r="AA355" s="109"/>
      <c r="AB355" s="109"/>
      <c r="AC355" s="109"/>
      <c r="AD355" s="109"/>
      <c r="AE355" s="109"/>
      <c r="AF355" s="109"/>
    </row>
    <row r="356" spans="2:32" ht="15.95" hidden="1" customHeight="1" x14ac:dyDescent="0.25">
      <c r="B356" s="162" t="str">
        <f>'Ingredients Price List'!B356</f>
        <v>Meat</v>
      </c>
      <c r="C356" s="163">
        <f>'Ingredients Price List'!D356</f>
        <v>0</v>
      </c>
      <c r="D356" s="164">
        <v>0</v>
      </c>
      <c r="E356" s="164"/>
      <c r="F356" s="164"/>
      <c r="G356" s="170">
        <f>'Ingredients Price List'!F356</f>
        <v>0</v>
      </c>
      <c r="H356" s="163">
        <f>'Ingredients Price List'!G356</f>
        <v>0</v>
      </c>
      <c r="I356" s="171">
        <f>'Ingredients Price List'!H356</f>
        <v>0</v>
      </c>
      <c r="J356" s="175"/>
      <c r="K356" s="173">
        <f>'Ingredients Price List'!G356</f>
        <v>0</v>
      </c>
      <c r="L356" s="174">
        <f>J356*'Ingredients Price List'!I356</f>
        <v>0</v>
      </c>
      <c r="N356" s="110"/>
      <c r="T356" s="109"/>
      <c r="U356" s="109"/>
      <c r="V356" s="109"/>
      <c r="W356" s="109"/>
      <c r="X356" s="109"/>
      <c r="Y356" s="109"/>
      <c r="Z356" s="109"/>
      <c r="AA356" s="109"/>
      <c r="AB356" s="109"/>
      <c r="AC356" s="109"/>
      <c r="AD356" s="109"/>
      <c r="AE356" s="109"/>
      <c r="AF356" s="109"/>
    </row>
    <row r="357" spans="2:32" ht="15.95" hidden="1" customHeight="1" x14ac:dyDescent="0.25">
      <c r="B357" s="162" t="str">
        <f>'Ingredients Price List'!B357</f>
        <v>Meat</v>
      </c>
      <c r="C357" s="163">
        <f>'Ingredients Price List'!D357</f>
        <v>0</v>
      </c>
      <c r="D357" s="164">
        <v>0</v>
      </c>
      <c r="E357" s="164"/>
      <c r="F357" s="164"/>
      <c r="G357" s="170">
        <f>'Ingredients Price List'!F357</f>
        <v>0</v>
      </c>
      <c r="H357" s="163">
        <f>'Ingredients Price List'!G357</f>
        <v>0</v>
      </c>
      <c r="I357" s="171">
        <f>'Ingredients Price List'!H357</f>
        <v>0</v>
      </c>
      <c r="J357" s="175"/>
      <c r="K357" s="173">
        <f>'Ingredients Price List'!G357</f>
        <v>0</v>
      </c>
      <c r="L357" s="174">
        <f>J357*'Ingredients Price List'!I357</f>
        <v>0</v>
      </c>
      <c r="N357" s="110"/>
      <c r="T357" s="109"/>
      <c r="U357" s="109"/>
      <c r="V357" s="109"/>
      <c r="W357" s="109"/>
      <c r="X357" s="109"/>
      <c r="Y357" s="109"/>
      <c r="Z357" s="109"/>
      <c r="AA357" s="109"/>
      <c r="AB357" s="109"/>
      <c r="AC357" s="109"/>
      <c r="AD357" s="109"/>
      <c r="AE357" s="109"/>
      <c r="AF357" s="109"/>
    </row>
    <row r="358" spans="2:32" ht="15.95" hidden="1" customHeight="1" x14ac:dyDescent="0.25">
      <c r="B358" s="162" t="str">
        <f>'Ingredients Price List'!B358</f>
        <v>Meat</v>
      </c>
      <c r="C358" s="163">
        <f>'Ingredients Price List'!D358</f>
        <v>0</v>
      </c>
      <c r="D358" s="164">
        <v>0</v>
      </c>
      <c r="E358" s="164"/>
      <c r="F358" s="164"/>
      <c r="G358" s="170">
        <f>'Ingredients Price List'!F358</f>
        <v>0</v>
      </c>
      <c r="H358" s="163">
        <f>'Ingredients Price List'!G358</f>
        <v>0</v>
      </c>
      <c r="I358" s="171">
        <f>'Ingredients Price List'!H358</f>
        <v>0</v>
      </c>
      <c r="J358" s="175"/>
      <c r="K358" s="173">
        <f>'Ingredients Price List'!G358</f>
        <v>0</v>
      </c>
      <c r="L358" s="174">
        <f>J358*'Ingredients Price List'!I358</f>
        <v>0</v>
      </c>
      <c r="N358" s="110"/>
      <c r="T358" s="109"/>
      <c r="U358" s="109"/>
      <c r="V358" s="109"/>
      <c r="W358" s="109"/>
      <c r="X358" s="109"/>
      <c r="Y358" s="109"/>
      <c r="Z358" s="109"/>
      <c r="AA358" s="109"/>
      <c r="AB358" s="109"/>
      <c r="AC358" s="109"/>
      <c r="AD358" s="109"/>
      <c r="AE358" s="109"/>
      <c r="AF358" s="109"/>
    </row>
    <row r="359" spans="2:32" ht="15.95" hidden="1" customHeight="1" x14ac:dyDescent="0.25">
      <c r="B359" s="162" t="str">
        <f>'Ingredients Price List'!B359</f>
        <v>Meat</v>
      </c>
      <c r="C359" s="163">
        <f>'Ingredients Price List'!D359</f>
        <v>0</v>
      </c>
      <c r="D359" s="164">
        <v>0</v>
      </c>
      <c r="E359" s="164"/>
      <c r="F359" s="164"/>
      <c r="G359" s="170">
        <f>'Ingredients Price List'!F359</f>
        <v>0</v>
      </c>
      <c r="H359" s="163">
        <f>'Ingredients Price List'!G359</f>
        <v>0</v>
      </c>
      <c r="I359" s="171">
        <f>'Ingredients Price List'!H359</f>
        <v>0</v>
      </c>
      <c r="J359" s="175"/>
      <c r="K359" s="173">
        <f>'Ingredients Price List'!G359</f>
        <v>0</v>
      </c>
      <c r="L359" s="174">
        <f>J359*'Ingredients Price List'!I359</f>
        <v>0</v>
      </c>
      <c r="N359" s="110"/>
      <c r="T359" s="109"/>
      <c r="U359" s="109"/>
      <c r="V359" s="109"/>
      <c r="W359" s="109"/>
      <c r="X359" s="109"/>
      <c r="Y359" s="109"/>
      <c r="Z359" s="109"/>
      <c r="AA359" s="109"/>
      <c r="AB359" s="109"/>
      <c r="AC359" s="109"/>
      <c r="AD359" s="109"/>
      <c r="AE359" s="109"/>
      <c r="AF359" s="109"/>
    </row>
    <row r="360" spans="2:32" ht="15.95" hidden="1" customHeight="1" x14ac:dyDescent="0.25">
      <c r="B360" s="162" t="str">
        <f>'Ingredients Price List'!B360</f>
        <v>Meat</v>
      </c>
      <c r="C360" s="163">
        <f>'Ingredients Price List'!D360</f>
        <v>0</v>
      </c>
      <c r="D360" s="164">
        <v>0</v>
      </c>
      <c r="E360" s="164"/>
      <c r="F360" s="164"/>
      <c r="G360" s="170">
        <f>'Ingredients Price List'!F360</f>
        <v>0</v>
      </c>
      <c r="H360" s="163">
        <f>'Ingredients Price List'!G360</f>
        <v>0</v>
      </c>
      <c r="I360" s="171">
        <f>'Ingredients Price List'!H360</f>
        <v>0</v>
      </c>
      <c r="J360" s="175"/>
      <c r="K360" s="173">
        <f>'Ingredients Price List'!G360</f>
        <v>0</v>
      </c>
      <c r="L360" s="174">
        <f>J360*'Ingredients Price List'!I360</f>
        <v>0</v>
      </c>
      <c r="N360" s="110"/>
      <c r="T360" s="109"/>
      <c r="U360" s="109"/>
      <c r="V360" s="109"/>
      <c r="W360" s="109"/>
      <c r="X360" s="109"/>
      <c r="Y360" s="109"/>
      <c r="Z360" s="109"/>
      <c r="AA360" s="109"/>
      <c r="AB360" s="109"/>
      <c r="AC360" s="109"/>
      <c r="AD360" s="109"/>
      <c r="AE360" s="109"/>
      <c r="AF360" s="109"/>
    </row>
    <row r="361" spans="2:32" ht="15.95" hidden="1" customHeight="1" x14ac:dyDescent="0.25">
      <c r="B361" s="162" t="str">
        <f>'Ingredients Price List'!B361</f>
        <v>Meat</v>
      </c>
      <c r="C361" s="163">
        <f>'Ingredients Price List'!D361</f>
        <v>0</v>
      </c>
      <c r="D361" s="164">
        <v>0</v>
      </c>
      <c r="E361" s="164"/>
      <c r="F361" s="164"/>
      <c r="G361" s="170">
        <f>'Ingredients Price List'!F361</f>
        <v>0</v>
      </c>
      <c r="H361" s="163">
        <f>'Ingredients Price List'!G361</f>
        <v>0</v>
      </c>
      <c r="I361" s="171">
        <f>'Ingredients Price List'!H361</f>
        <v>0</v>
      </c>
      <c r="J361" s="175"/>
      <c r="K361" s="173">
        <f>'Ingredients Price List'!G361</f>
        <v>0</v>
      </c>
      <c r="L361" s="174">
        <f>J361*'Ingredients Price List'!I361</f>
        <v>0</v>
      </c>
      <c r="N361" s="110"/>
      <c r="T361" s="109"/>
      <c r="U361" s="109"/>
      <c r="V361" s="109"/>
      <c r="W361" s="109"/>
      <c r="X361" s="109"/>
      <c r="Y361" s="109"/>
      <c r="Z361" s="109"/>
      <c r="AA361" s="109"/>
      <c r="AB361" s="109"/>
      <c r="AC361" s="109"/>
      <c r="AD361" s="109"/>
      <c r="AE361" s="109"/>
      <c r="AF361" s="109"/>
    </row>
    <row r="362" spans="2:32" ht="15.95" hidden="1" customHeight="1" x14ac:dyDescent="0.25">
      <c r="B362" s="162" t="str">
        <f>'Ingredients Price List'!B362</f>
        <v>Meat</v>
      </c>
      <c r="C362" s="163">
        <f>'Ingredients Price List'!D362</f>
        <v>0</v>
      </c>
      <c r="D362" s="164">
        <v>0</v>
      </c>
      <c r="E362" s="164"/>
      <c r="F362" s="164"/>
      <c r="G362" s="170">
        <f>'Ingredients Price List'!F362</f>
        <v>0</v>
      </c>
      <c r="H362" s="163">
        <f>'Ingredients Price List'!G362</f>
        <v>0</v>
      </c>
      <c r="I362" s="171">
        <f>'Ingredients Price List'!H362</f>
        <v>0</v>
      </c>
      <c r="J362" s="175"/>
      <c r="K362" s="173">
        <f>'Ingredients Price List'!G362</f>
        <v>0</v>
      </c>
      <c r="L362" s="174">
        <f>J362*'Ingredients Price List'!I362</f>
        <v>0</v>
      </c>
      <c r="N362" s="110"/>
      <c r="T362" s="109"/>
      <c r="U362" s="109"/>
      <c r="V362" s="109"/>
      <c r="W362" s="109"/>
      <c r="X362" s="109"/>
      <c r="Y362" s="109"/>
      <c r="Z362" s="109"/>
      <c r="AA362" s="109"/>
      <c r="AB362" s="109"/>
      <c r="AC362" s="109"/>
      <c r="AD362" s="109"/>
      <c r="AE362" s="109"/>
      <c r="AF362" s="109"/>
    </row>
    <row r="363" spans="2:32" ht="15.95" hidden="1" customHeight="1" x14ac:dyDescent="0.25">
      <c r="B363" s="162" t="str">
        <f>'Ingredients Price List'!B363</f>
        <v>Meat</v>
      </c>
      <c r="C363" s="163">
        <f>'Ingredients Price List'!D363</f>
        <v>0</v>
      </c>
      <c r="D363" s="164">
        <v>0</v>
      </c>
      <c r="E363" s="164"/>
      <c r="F363" s="164"/>
      <c r="G363" s="170">
        <f>'Ingredients Price List'!F363</f>
        <v>0</v>
      </c>
      <c r="H363" s="163">
        <f>'Ingredients Price List'!G363</f>
        <v>0</v>
      </c>
      <c r="I363" s="171">
        <f>'Ingredients Price List'!H363</f>
        <v>0</v>
      </c>
      <c r="J363" s="175"/>
      <c r="K363" s="173">
        <f>'Ingredients Price List'!G363</f>
        <v>0</v>
      </c>
      <c r="L363" s="174">
        <f>J363*'Ingredients Price List'!I363</f>
        <v>0</v>
      </c>
      <c r="N363" s="110"/>
      <c r="T363" s="109"/>
      <c r="U363" s="109"/>
      <c r="V363" s="109"/>
      <c r="W363" s="109"/>
      <c r="X363" s="109"/>
      <c r="Y363" s="109"/>
      <c r="Z363" s="109"/>
      <c r="AA363" s="109"/>
      <c r="AB363" s="109"/>
      <c r="AC363" s="109"/>
      <c r="AD363" s="109"/>
      <c r="AE363" s="109"/>
      <c r="AF363" s="109"/>
    </row>
    <row r="364" spans="2:32" ht="15.95" hidden="1" customHeight="1" x14ac:dyDescent="0.25">
      <c r="B364" s="162" t="str">
        <f>'Ingredients Price List'!B364</f>
        <v>Meat</v>
      </c>
      <c r="C364" s="163">
        <f>'Ingredients Price List'!D364</f>
        <v>0</v>
      </c>
      <c r="D364" s="164">
        <v>0</v>
      </c>
      <c r="E364" s="164"/>
      <c r="F364" s="164"/>
      <c r="G364" s="170">
        <f>'Ingredients Price List'!F364</f>
        <v>0</v>
      </c>
      <c r="H364" s="163">
        <f>'Ingredients Price List'!G364</f>
        <v>0</v>
      </c>
      <c r="I364" s="171">
        <f>'Ingredients Price List'!H364</f>
        <v>0</v>
      </c>
      <c r="J364" s="175"/>
      <c r="K364" s="173">
        <f>'Ingredients Price List'!G364</f>
        <v>0</v>
      </c>
      <c r="L364" s="174">
        <f>J364*'Ingredients Price List'!I364</f>
        <v>0</v>
      </c>
      <c r="N364" s="110"/>
      <c r="T364" s="109"/>
      <c r="U364" s="109"/>
      <c r="V364" s="109"/>
      <c r="W364" s="109"/>
      <c r="X364" s="109"/>
      <c r="Y364" s="109"/>
      <c r="Z364" s="109"/>
      <c r="AA364" s="109"/>
      <c r="AB364" s="109"/>
      <c r="AC364" s="109"/>
      <c r="AD364" s="109"/>
      <c r="AE364" s="109"/>
      <c r="AF364" s="109"/>
    </row>
    <row r="365" spans="2:32" ht="15.95" hidden="1" customHeight="1" x14ac:dyDescent="0.25">
      <c r="B365" s="162" t="str">
        <f>'Ingredients Price List'!B365</f>
        <v>Meat</v>
      </c>
      <c r="C365" s="163">
        <f>'Ingredients Price List'!D365</f>
        <v>0</v>
      </c>
      <c r="D365" s="164">
        <v>0</v>
      </c>
      <c r="E365" s="164"/>
      <c r="F365" s="164"/>
      <c r="G365" s="170">
        <f>'Ingredients Price List'!F365</f>
        <v>0</v>
      </c>
      <c r="H365" s="163">
        <f>'Ingredients Price List'!G365</f>
        <v>0</v>
      </c>
      <c r="I365" s="171">
        <f>'Ingredients Price List'!H365</f>
        <v>0</v>
      </c>
      <c r="J365" s="175"/>
      <c r="K365" s="173">
        <f>'Ingredients Price List'!G365</f>
        <v>0</v>
      </c>
      <c r="L365" s="174">
        <f>J365*'Ingredients Price List'!I365</f>
        <v>0</v>
      </c>
      <c r="N365" s="110"/>
      <c r="T365" s="109"/>
      <c r="U365" s="109"/>
      <c r="V365" s="109"/>
      <c r="W365" s="109"/>
      <c r="X365" s="109"/>
      <c r="Y365" s="109"/>
      <c r="Z365" s="109"/>
      <c r="AA365" s="109"/>
      <c r="AB365" s="109"/>
      <c r="AC365" s="109"/>
      <c r="AD365" s="109"/>
      <c r="AE365" s="109"/>
      <c r="AF365" s="109"/>
    </row>
    <row r="366" spans="2:32" ht="15.95" hidden="1" customHeight="1" x14ac:dyDescent="0.25">
      <c r="B366" s="162" t="str">
        <f>'Ingredients Price List'!B366</f>
        <v>Meat</v>
      </c>
      <c r="C366" s="163">
        <f>'Ingredients Price List'!D366</f>
        <v>0</v>
      </c>
      <c r="D366" s="164">
        <v>0</v>
      </c>
      <c r="E366" s="164"/>
      <c r="F366" s="164"/>
      <c r="G366" s="170">
        <f>'Ingredients Price List'!F366</f>
        <v>0</v>
      </c>
      <c r="H366" s="163">
        <f>'Ingredients Price List'!G366</f>
        <v>0</v>
      </c>
      <c r="I366" s="171">
        <f>'Ingredients Price List'!H366</f>
        <v>0</v>
      </c>
      <c r="J366" s="175"/>
      <c r="K366" s="173">
        <f>'Ingredients Price List'!G366</f>
        <v>0</v>
      </c>
      <c r="L366" s="174">
        <f>J366*'Ingredients Price List'!I366</f>
        <v>0</v>
      </c>
      <c r="N366" s="110"/>
      <c r="T366" s="109"/>
      <c r="U366" s="109"/>
      <c r="V366" s="109"/>
      <c r="W366" s="109"/>
      <c r="X366" s="109"/>
      <c r="Y366" s="109"/>
      <c r="Z366" s="109"/>
      <c r="AA366" s="109"/>
      <c r="AB366" s="109"/>
      <c r="AC366" s="109"/>
      <c r="AD366" s="109"/>
      <c r="AE366" s="109"/>
      <c r="AF366" s="109"/>
    </row>
    <row r="367" spans="2:32" ht="15.95" hidden="1" customHeight="1" x14ac:dyDescent="0.25">
      <c r="B367" s="162" t="str">
        <f>'Ingredients Price List'!B367</f>
        <v>Meat</v>
      </c>
      <c r="C367" s="163">
        <f>'Ingredients Price List'!D367</f>
        <v>0</v>
      </c>
      <c r="D367" s="164">
        <v>0</v>
      </c>
      <c r="E367" s="164"/>
      <c r="F367" s="164"/>
      <c r="G367" s="170">
        <f>'Ingredients Price List'!F367</f>
        <v>0</v>
      </c>
      <c r="H367" s="163">
        <f>'Ingredients Price List'!G367</f>
        <v>0</v>
      </c>
      <c r="I367" s="171">
        <f>'Ingredients Price List'!H367</f>
        <v>0</v>
      </c>
      <c r="J367" s="175"/>
      <c r="K367" s="173">
        <f>'Ingredients Price List'!G367</f>
        <v>0</v>
      </c>
      <c r="L367" s="174">
        <f>J367*'Ingredients Price List'!I367</f>
        <v>0</v>
      </c>
      <c r="N367" s="110"/>
      <c r="T367" s="109"/>
      <c r="U367" s="109"/>
      <c r="V367" s="109"/>
      <c r="W367" s="109"/>
      <c r="X367" s="109"/>
      <c r="Y367" s="109"/>
      <c r="Z367" s="109"/>
      <c r="AA367" s="109"/>
      <c r="AB367" s="109"/>
      <c r="AC367" s="109"/>
      <c r="AD367" s="109"/>
      <c r="AE367" s="109"/>
      <c r="AF367" s="109"/>
    </row>
    <row r="368" spans="2:32" ht="15.95" hidden="1" customHeight="1" x14ac:dyDescent="0.25">
      <c r="B368" s="162" t="str">
        <f>'Ingredients Price List'!B368</f>
        <v>Meat</v>
      </c>
      <c r="C368" s="163">
        <f>'Ingredients Price List'!D368</f>
        <v>0</v>
      </c>
      <c r="D368" s="164">
        <v>0</v>
      </c>
      <c r="E368" s="164"/>
      <c r="F368" s="164"/>
      <c r="G368" s="170">
        <f>'Ingredients Price List'!F368</f>
        <v>0</v>
      </c>
      <c r="H368" s="163">
        <f>'Ingredients Price List'!G368</f>
        <v>0</v>
      </c>
      <c r="I368" s="171">
        <f>'Ingredients Price List'!H368</f>
        <v>0</v>
      </c>
      <c r="J368" s="175"/>
      <c r="K368" s="173">
        <f>'Ingredients Price List'!G368</f>
        <v>0</v>
      </c>
      <c r="L368" s="174">
        <f>J368*'Ingredients Price List'!I368</f>
        <v>0</v>
      </c>
      <c r="N368" s="110"/>
      <c r="T368" s="109"/>
      <c r="U368" s="109"/>
      <c r="V368" s="109"/>
      <c r="W368" s="109"/>
      <c r="X368" s="109"/>
      <c r="Y368" s="109"/>
      <c r="Z368" s="109"/>
      <c r="AA368" s="109"/>
      <c r="AB368" s="109"/>
      <c r="AC368" s="109"/>
      <c r="AD368" s="109"/>
      <c r="AE368" s="109"/>
      <c r="AF368" s="109"/>
    </row>
    <row r="369" spans="2:32" ht="15.95" hidden="1" customHeight="1" x14ac:dyDescent="0.25">
      <c r="B369" s="162" t="str">
        <f>'Ingredients Price List'!B369</f>
        <v>Meat</v>
      </c>
      <c r="C369" s="163">
        <f>'Ingredients Price List'!D369</f>
        <v>0</v>
      </c>
      <c r="D369" s="164">
        <v>0</v>
      </c>
      <c r="E369" s="164"/>
      <c r="F369" s="164"/>
      <c r="G369" s="170">
        <f>'Ingredients Price List'!F369</f>
        <v>0</v>
      </c>
      <c r="H369" s="163">
        <f>'Ingredients Price List'!G369</f>
        <v>0</v>
      </c>
      <c r="I369" s="171">
        <f>'Ingredients Price List'!H369</f>
        <v>0</v>
      </c>
      <c r="J369" s="175"/>
      <c r="K369" s="173">
        <f>'Ingredients Price List'!G369</f>
        <v>0</v>
      </c>
      <c r="L369" s="174">
        <f>J369*'Ingredients Price List'!I369</f>
        <v>0</v>
      </c>
      <c r="N369" s="110"/>
      <c r="T369" s="109"/>
      <c r="U369" s="109"/>
      <c r="V369" s="109"/>
      <c r="W369" s="109"/>
      <c r="X369" s="109"/>
      <c r="Y369" s="109"/>
      <c r="Z369" s="109"/>
      <c r="AA369" s="109"/>
      <c r="AB369" s="109"/>
      <c r="AC369" s="109"/>
      <c r="AD369" s="109"/>
      <c r="AE369" s="109"/>
      <c r="AF369" s="109"/>
    </row>
    <row r="370" spans="2:32" ht="15.95" hidden="1" customHeight="1" x14ac:dyDescent="0.25">
      <c r="B370" s="162" t="str">
        <f>'Ingredients Price List'!B370</f>
        <v>Meat</v>
      </c>
      <c r="C370" s="163">
        <f>'Ingredients Price List'!D370</f>
        <v>0</v>
      </c>
      <c r="D370" s="164" t="str">
        <v>Back rashers</v>
      </c>
      <c r="E370" s="164"/>
      <c r="F370" s="164"/>
      <c r="G370" s="170">
        <f>'Ingredients Price List'!F370</f>
        <v>0</v>
      </c>
      <c r="H370" s="163">
        <f>'Ingredients Price List'!G370</f>
        <v>0</v>
      </c>
      <c r="I370" s="171">
        <f>'Ingredients Price List'!H370</f>
        <v>0</v>
      </c>
      <c r="J370" s="175"/>
      <c r="K370" s="173">
        <f>'Ingredients Price List'!G370</f>
        <v>0</v>
      </c>
      <c r="L370" s="174">
        <f>J370*'Ingredients Price List'!I370</f>
        <v>0</v>
      </c>
      <c r="N370" s="110"/>
      <c r="T370" s="109"/>
      <c r="U370" s="109"/>
      <c r="V370" s="109"/>
      <c r="W370" s="109"/>
      <c r="X370" s="109"/>
      <c r="Y370" s="109"/>
      <c r="Z370" s="109"/>
      <c r="AA370" s="109"/>
      <c r="AB370" s="109"/>
      <c r="AC370" s="109"/>
      <c r="AD370" s="109"/>
      <c r="AE370" s="109"/>
      <c r="AF370" s="109"/>
    </row>
    <row r="371" spans="2:32" ht="15.95" hidden="1" customHeight="1" x14ac:dyDescent="0.25">
      <c r="B371" s="162" t="str">
        <f>'Ingredients Price List'!B371</f>
        <v>Meat</v>
      </c>
      <c r="C371" s="163">
        <f>'Ingredients Price List'!D371</f>
        <v>0</v>
      </c>
      <c r="D371" s="164" t="str">
        <v>Back rashers smoked</v>
      </c>
      <c r="E371" s="164"/>
      <c r="F371" s="164"/>
      <c r="G371" s="170">
        <f>'Ingredients Price List'!F371</f>
        <v>0</v>
      </c>
      <c r="H371" s="163">
        <f>'Ingredients Price List'!G371</f>
        <v>0</v>
      </c>
      <c r="I371" s="171">
        <f>'Ingredients Price List'!H371</f>
        <v>0</v>
      </c>
      <c r="J371" s="175"/>
      <c r="K371" s="173">
        <f>'Ingredients Price List'!G371</f>
        <v>0</v>
      </c>
      <c r="L371" s="174">
        <f>J371*'Ingredients Price List'!I371</f>
        <v>0</v>
      </c>
      <c r="N371" s="110"/>
      <c r="T371" s="109"/>
      <c r="U371" s="109"/>
      <c r="V371" s="109"/>
      <c r="W371" s="109"/>
      <c r="X371" s="109"/>
      <c r="Y371" s="109"/>
      <c r="Z371" s="109"/>
      <c r="AA371" s="109"/>
      <c r="AB371" s="109"/>
      <c r="AC371" s="109"/>
      <c r="AD371" s="109"/>
      <c r="AE371" s="109"/>
      <c r="AF371" s="109"/>
    </row>
    <row r="372" spans="2:32" ht="15.95" hidden="1" customHeight="1" x14ac:dyDescent="0.25">
      <c r="B372" s="162" t="str">
        <f>'Ingredients Price List'!B372</f>
        <v>Meat</v>
      </c>
      <c r="C372" s="163">
        <f>'Ingredients Price List'!D372</f>
        <v>0</v>
      </c>
      <c r="D372" s="164" t="str">
        <v>Bacon - Streaky Bacon</v>
      </c>
      <c r="E372" s="164"/>
      <c r="F372" s="164"/>
      <c r="G372" s="170">
        <f>'Ingredients Price List'!F372</f>
        <v>0</v>
      </c>
      <c r="H372" s="163">
        <f>'Ingredients Price List'!G372</f>
        <v>0</v>
      </c>
      <c r="I372" s="171">
        <f>'Ingredients Price List'!H372</f>
        <v>0</v>
      </c>
      <c r="J372" s="175"/>
      <c r="K372" s="173">
        <f>'Ingredients Price List'!G372</f>
        <v>0</v>
      </c>
      <c r="L372" s="174">
        <f>J372*'Ingredients Price List'!I372</f>
        <v>0</v>
      </c>
      <c r="N372" s="110"/>
      <c r="T372" s="109"/>
      <c r="U372" s="109"/>
      <c r="V372" s="109"/>
      <c r="W372" s="109"/>
      <c r="X372" s="109"/>
      <c r="Y372" s="109"/>
      <c r="Z372" s="109"/>
      <c r="AA372" s="109"/>
      <c r="AB372" s="109"/>
      <c r="AC372" s="109"/>
      <c r="AD372" s="109"/>
      <c r="AE372" s="109"/>
      <c r="AF372" s="109"/>
    </row>
    <row r="373" spans="2:32" ht="15.95" hidden="1" customHeight="1" x14ac:dyDescent="0.25">
      <c r="B373" s="162" t="str">
        <f>'Ingredients Price List'!B373</f>
        <v>Meat</v>
      </c>
      <c r="C373" s="163">
        <f>'Ingredients Price List'!D373</f>
        <v>0</v>
      </c>
      <c r="D373" s="164" t="str">
        <v>Bacon - Streaky Bacon smoked</v>
      </c>
      <c r="E373" s="164"/>
      <c r="F373" s="164"/>
      <c r="G373" s="170">
        <f>'Ingredients Price List'!F373</f>
        <v>0</v>
      </c>
      <c r="H373" s="163">
        <f>'Ingredients Price List'!G373</f>
        <v>0</v>
      </c>
      <c r="I373" s="171">
        <f>'Ingredients Price List'!H373</f>
        <v>0</v>
      </c>
      <c r="J373" s="175"/>
      <c r="K373" s="173">
        <f>'Ingredients Price List'!G373</f>
        <v>0</v>
      </c>
      <c r="L373" s="174">
        <f>J373*'Ingredients Price List'!I373</f>
        <v>0</v>
      </c>
      <c r="N373" s="110"/>
      <c r="T373" s="109"/>
      <c r="U373" s="109"/>
      <c r="V373" s="109"/>
      <c r="W373" s="109"/>
      <c r="X373" s="109"/>
      <c r="Y373" s="109"/>
      <c r="Z373" s="109"/>
      <c r="AA373" s="109"/>
      <c r="AB373" s="109"/>
      <c r="AC373" s="109"/>
      <c r="AD373" s="109"/>
      <c r="AE373" s="109"/>
      <c r="AF373" s="109"/>
    </row>
    <row r="374" spans="2:32" ht="15.95" hidden="1" customHeight="1" x14ac:dyDescent="0.25">
      <c r="B374" s="162" t="str">
        <f>'Ingredients Price List'!B374</f>
        <v>Meat</v>
      </c>
      <c r="C374" s="163">
        <f>'Ingredients Price List'!D374</f>
        <v>0</v>
      </c>
      <c r="D374" s="164" t="str">
        <v>Chorizo- Gubbeen</v>
      </c>
      <c r="E374" s="164"/>
      <c r="F374" s="164"/>
      <c r="G374" s="170">
        <f>'Ingredients Price List'!F374</f>
        <v>0</v>
      </c>
      <c r="H374" s="163">
        <f>'Ingredients Price List'!G374</f>
        <v>0</v>
      </c>
      <c r="I374" s="171">
        <f>'Ingredients Price List'!H374</f>
        <v>0</v>
      </c>
      <c r="J374" s="175"/>
      <c r="K374" s="173">
        <f>'Ingredients Price List'!G374</f>
        <v>0</v>
      </c>
      <c r="L374" s="174">
        <f>J374*'Ingredients Price List'!I374</f>
        <v>0</v>
      </c>
      <c r="N374" s="110"/>
      <c r="T374" s="109"/>
      <c r="U374" s="109"/>
      <c r="V374" s="109"/>
      <c r="W374" s="109"/>
      <c r="X374" s="109"/>
      <c r="Y374" s="109"/>
      <c r="Z374" s="109"/>
      <c r="AA374" s="109"/>
      <c r="AB374" s="109"/>
      <c r="AC374" s="109"/>
      <c r="AD374" s="109"/>
      <c r="AE374" s="109"/>
      <c r="AF374" s="109"/>
    </row>
    <row r="375" spans="2:32" ht="15.95" hidden="1" customHeight="1" x14ac:dyDescent="0.25">
      <c r="B375" s="162" t="str">
        <f>'Ingredients Price List'!B375</f>
        <v>Meat</v>
      </c>
      <c r="C375" s="163">
        <f>'Ingredients Price List'!D375</f>
        <v>0</v>
      </c>
      <c r="D375" s="164" t="str">
        <v>Ham</v>
      </c>
      <c r="E375" s="164"/>
      <c r="F375" s="164"/>
      <c r="G375" s="170">
        <f>'Ingredients Price List'!F375</f>
        <v>0</v>
      </c>
      <c r="H375" s="163">
        <f>'Ingredients Price List'!G375</f>
        <v>0</v>
      </c>
      <c r="I375" s="171">
        <f>'Ingredients Price List'!H375</f>
        <v>0</v>
      </c>
      <c r="J375" s="175"/>
      <c r="K375" s="173">
        <f>'Ingredients Price List'!G375</f>
        <v>0</v>
      </c>
      <c r="L375" s="174">
        <f>J375*'Ingredients Price List'!I375</f>
        <v>0</v>
      </c>
      <c r="N375" s="110"/>
      <c r="T375" s="109"/>
      <c r="U375" s="109"/>
      <c r="V375" s="109"/>
      <c r="W375" s="109"/>
      <c r="X375" s="109"/>
      <c r="Y375" s="109"/>
      <c r="Z375" s="109"/>
      <c r="AA375" s="109"/>
      <c r="AB375" s="109"/>
      <c r="AC375" s="109"/>
      <c r="AD375" s="109"/>
      <c r="AE375" s="109"/>
      <c r="AF375" s="109"/>
    </row>
    <row r="376" spans="2:32" ht="15.95" hidden="1" customHeight="1" x14ac:dyDescent="0.25">
      <c r="B376" s="162" t="str">
        <f>'Ingredients Price List'!B376</f>
        <v>Meat</v>
      </c>
      <c r="C376" s="163">
        <f>'Ingredients Price List'!D376</f>
        <v>0</v>
      </c>
      <c r="D376" s="164" t="str">
        <v>Mortadella</v>
      </c>
      <c r="E376" s="164"/>
      <c r="F376" s="164"/>
      <c r="G376" s="170">
        <f>'Ingredients Price List'!F376</f>
        <v>0</v>
      </c>
      <c r="H376" s="163">
        <f>'Ingredients Price List'!G376</f>
        <v>0</v>
      </c>
      <c r="I376" s="171">
        <f>'Ingredients Price List'!H376</f>
        <v>0</v>
      </c>
      <c r="J376" s="175"/>
      <c r="K376" s="173">
        <f>'Ingredients Price List'!G376</f>
        <v>0</v>
      </c>
      <c r="L376" s="174">
        <f>J376*'Ingredients Price List'!I376</f>
        <v>0</v>
      </c>
      <c r="N376" s="110"/>
      <c r="T376" s="109"/>
      <c r="U376" s="109"/>
      <c r="V376" s="109"/>
      <c r="W376" s="109"/>
      <c r="X376" s="109"/>
      <c r="Y376" s="109"/>
      <c r="Z376" s="109"/>
      <c r="AA376" s="109"/>
      <c r="AB376" s="109"/>
      <c r="AC376" s="109"/>
      <c r="AD376" s="109"/>
      <c r="AE376" s="109"/>
      <c r="AF376" s="109"/>
    </row>
    <row r="377" spans="2:32" ht="15.95" hidden="1" customHeight="1" x14ac:dyDescent="0.25">
      <c r="B377" s="162" t="str">
        <f>'Ingredients Price List'!B377</f>
        <v>Meat</v>
      </c>
      <c r="C377" s="163">
        <f>'Ingredients Price List'!D377</f>
        <v>0</v>
      </c>
      <c r="D377" s="164" t="str">
        <v>Parma ham</v>
      </c>
      <c r="E377" s="164"/>
      <c r="F377" s="164"/>
      <c r="G377" s="170">
        <f>'Ingredients Price List'!F377</f>
        <v>0</v>
      </c>
      <c r="H377" s="163">
        <f>'Ingredients Price List'!G377</f>
        <v>0</v>
      </c>
      <c r="I377" s="171">
        <f>'Ingredients Price List'!H377</f>
        <v>0</v>
      </c>
      <c r="J377" s="175"/>
      <c r="K377" s="173">
        <f>'Ingredients Price List'!G377</f>
        <v>0</v>
      </c>
      <c r="L377" s="174">
        <f>J377*'Ingredients Price List'!I377</f>
        <v>0</v>
      </c>
      <c r="N377" s="110"/>
      <c r="T377" s="109"/>
      <c r="U377" s="109"/>
      <c r="V377" s="109"/>
      <c r="W377" s="109"/>
      <c r="X377" s="109"/>
      <c r="Y377" s="109"/>
      <c r="Z377" s="109"/>
      <c r="AA377" s="109"/>
      <c r="AB377" s="109"/>
      <c r="AC377" s="109"/>
      <c r="AD377" s="109"/>
      <c r="AE377" s="109"/>
      <c r="AF377" s="109"/>
    </row>
    <row r="378" spans="2:32" ht="15.95" hidden="1" customHeight="1" x14ac:dyDescent="0.25">
      <c r="B378" s="162" t="str">
        <f>'Ingredients Price List'!B378</f>
        <v>Meat</v>
      </c>
      <c r="C378" s="163">
        <f>'Ingredients Price List'!D378</f>
        <v>0</v>
      </c>
      <c r="D378" s="164" t="str">
        <v>Prosciutto</v>
      </c>
      <c r="E378" s="164"/>
      <c r="F378" s="164"/>
      <c r="G378" s="170">
        <f>'Ingredients Price List'!F378</f>
        <v>0</v>
      </c>
      <c r="H378" s="163">
        <f>'Ingredients Price List'!G378</f>
        <v>0</v>
      </c>
      <c r="I378" s="171">
        <f>'Ingredients Price List'!H378</f>
        <v>0</v>
      </c>
      <c r="J378" s="175"/>
      <c r="K378" s="173">
        <f>'Ingredients Price List'!G378</f>
        <v>0</v>
      </c>
      <c r="L378" s="174">
        <f>J378*'Ingredients Price List'!I378</f>
        <v>0</v>
      </c>
      <c r="N378" s="110"/>
      <c r="T378" s="109"/>
      <c r="U378" s="109"/>
      <c r="V378" s="109"/>
      <c r="W378" s="109"/>
      <c r="X378" s="109"/>
      <c r="Y378" s="109"/>
      <c r="Z378" s="109"/>
      <c r="AA378" s="109"/>
      <c r="AB378" s="109"/>
      <c r="AC378" s="109"/>
      <c r="AD378" s="109"/>
      <c r="AE378" s="109"/>
      <c r="AF378" s="109"/>
    </row>
    <row r="379" spans="2:32" ht="15.95" hidden="1" customHeight="1" x14ac:dyDescent="0.25">
      <c r="B379" s="162" t="str">
        <f>'Ingredients Price List'!B379</f>
        <v>Meat</v>
      </c>
      <c r="C379" s="163">
        <f>'Ingredients Price List'!D379</f>
        <v>0</v>
      </c>
      <c r="D379" s="164" t="str">
        <v>Pudding - Black Pudding</v>
      </c>
      <c r="E379" s="164"/>
      <c r="F379" s="164"/>
      <c r="G379" s="170">
        <f>'Ingredients Price List'!F379</f>
        <v>0</v>
      </c>
      <c r="H379" s="163">
        <f>'Ingredients Price List'!G379</f>
        <v>0</v>
      </c>
      <c r="I379" s="171">
        <f>'Ingredients Price List'!H379</f>
        <v>0</v>
      </c>
      <c r="J379" s="175"/>
      <c r="K379" s="173">
        <f>'Ingredients Price List'!G379</f>
        <v>0</v>
      </c>
      <c r="L379" s="174">
        <f>J379*'Ingredients Price List'!I379</f>
        <v>0</v>
      </c>
      <c r="N379" s="110"/>
      <c r="T379" s="109"/>
      <c r="U379" s="109"/>
      <c r="V379" s="109"/>
      <c r="W379" s="109"/>
      <c r="X379" s="109"/>
      <c r="Y379" s="109"/>
      <c r="Z379" s="109"/>
      <c r="AA379" s="109"/>
      <c r="AB379" s="109"/>
      <c r="AC379" s="109"/>
      <c r="AD379" s="109"/>
      <c r="AE379" s="109"/>
      <c r="AF379" s="109"/>
    </row>
    <row r="380" spans="2:32" ht="15.95" hidden="1" customHeight="1" x14ac:dyDescent="0.25">
      <c r="B380" s="162" t="str">
        <f>'Ingredients Price List'!B380</f>
        <v>Meat</v>
      </c>
      <c r="C380" s="163">
        <f>'Ingredients Price List'!D380</f>
        <v>0</v>
      </c>
      <c r="D380" s="164" t="str">
        <v>Pudding - Inch House Black Pudding</v>
      </c>
      <c r="E380" s="164"/>
      <c r="F380" s="164"/>
      <c r="G380" s="170">
        <f>'Ingredients Price List'!F380</f>
        <v>0</v>
      </c>
      <c r="H380" s="163">
        <f>'Ingredients Price List'!G380</f>
        <v>0</v>
      </c>
      <c r="I380" s="171">
        <f>'Ingredients Price List'!H380</f>
        <v>0</v>
      </c>
      <c r="J380" s="175"/>
      <c r="K380" s="173">
        <f>'Ingredients Price List'!G380</f>
        <v>0</v>
      </c>
      <c r="L380" s="174">
        <f>J380*'Ingredients Price List'!I380</f>
        <v>0</v>
      </c>
      <c r="N380" s="110"/>
      <c r="T380" s="109"/>
      <c r="U380" s="109"/>
      <c r="V380" s="109"/>
      <c r="W380" s="109"/>
      <c r="X380" s="109"/>
      <c r="Y380" s="109"/>
      <c r="Z380" s="109"/>
      <c r="AA380" s="109"/>
      <c r="AB380" s="109"/>
      <c r="AC380" s="109"/>
      <c r="AD380" s="109"/>
      <c r="AE380" s="109"/>
      <c r="AF380" s="109"/>
    </row>
    <row r="381" spans="2:32" ht="15.95" hidden="1" customHeight="1" x14ac:dyDescent="0.25">
      <c r="B381" s="162" t="str">
        <f>'Ingredients Price List'!B381</f>
        <v>Meat</v>
      </c>
      <c r="C381" s="163">
        <f>'Ingredients Price List'!D381</f>
        <v>0</v>
      </c>
      <c r="D381" s="164" t="str">
        <v>Pudding - Inch House White Pudding</v>
      </c>
      <c r="E381" s="164"/>
      <c r="F381" s="164"/>
      <c r="G381" s="170">
        <f>'Ingredients Price List'!F381</f>
        <v>0</v>
      </c>
      <c r="H381" s="163">
        <f>'Ingredients Price List'!G381</f>
        <v>0</v>
      </c>
      <c r="I381" s="171">
        <f>'Ingredients Price List'!H381</f>
        <v>0</v>
      </c>
      <c r="J381" s="175"/>
      <c r="K381" s="173">
        <f>'Ingredients Price List'!G381</f>
        <v>0</v>
      </c>
      <c r="L381" s="174">
        <f>J381*'Ingredients Price List'!I381</f>
        <v>0</v>
      </c>
      <c r="N381" s="110"/>
      <c r="T381" s="109"/>
      <c r="U381" s="109"/>
      <c r="V381" s="109"/>
      <c r="W381" s="109"/>
      <c r="X381" s="109"/>
      <c r="Y381" s="109"/>
      <c r="Z381" s="109"/>
      <c r="AA381" s="109"/>
      <c r="AB381" s="109"/>
      <c r="AC381" s="109"/>
      <c r="AD381" s="109"/>
      <c r="AE381" s="109"/>
      <c r="AF381" s="109"/>
    </row>
    <row r="382" spans="2:32" ht="15.95" hidden="1" customHeight="1" x14ac:dyDescent="0.25">
      <c r="B382" s="162" t="str">
        <f>'Ingredients Price List'!B382</f>
        <v>Meat</v>
      </c>
      <c r="C382" s="163">
        <f>'Ingredients Price List'!D382</f>
        <v>0</v>
      </c>
      <c r="D382" s="164" t="str">
        <v>Pudding - White Pudding</v>
      </c>
      <c r="E382" s="164"/>
      <c r="F382" s="164"/>
      <c r="G382" s="170">
        <f>'Ingredients Price List'!F382</f>
        <v>0</v>
      </c>
      <c r="H382" s="163">
        <f>'Ingredients Price List'!G382</f>
        <v>0</v>
      </c>
      <c r="I382" s="171">
        <f>'Ingredients Price List'!H382</f>
        <v>0</v>
      </c>
      <c r="J382" s="175"/>
      <c r="K382" s="173">
        <f>'Ingredients Price List'!G382</f>
        <v>0</v>
      </c>
      <c r="L382" s="174">
        <f>J382*'Ingredients Price List'!I382</f>
        <v>0</v>
      </c>
      <c r="N382" s="110"/>
      <c r="T382" s="109"/>
      <c r="U382" s="109"/>
      <c r="V382" s="109"/>
      <c r="W382" s="109"/>
      <c r="X382" s="109"/>
      <c r="Y382" s="109"/>
      <c r="Z382" s="109"/>
      <c r="AA382" s="109"/>
      <c r="AB382" s="109"/>
      <c r="AC382" s="109"/>
      <c r="AD382" s="109"/>
      <c r="AE382" s="109"/>
      <c r="AF382" s="109"/>
    </row>
    <row r="383" spans="2:32" ht="15.95" hidden="1" customHeight="1" x14ac:dyDescent="0.25">
      <c r="B383" s="162" t="str">
        <f>'Ingredients Price List'!B383</f>
        <v>Meat</v>
      </c>
      <c r="C383" s="163">
        <f>'Ingredients Price List'!D383</f>
        <v>0</v>
      </c>
      <c r="D383" s="164" t="str">
        <v>Salami</v>
      </c>
      <c r="E383" s="164"/>
      <c r="F383" s="164"/>
      <c r="G383" s="170">
        <f>'Ingredients Price List'!F383</f>
        <v>0</v>
      </c>
      <c r="H383" s="163">
        <f>'Ingredients Price List'!G383</f>
        <v>0</v>
      </c>
      <c r="I383" s="171">
        <f>'Ingredients Price List'!H383</f>
        <v>0</v>
      </c>
      <c r="J383" s="175"/>
      <c r="K383" s="173">
        <f>'Ingredients Price List'!G383</f>
        <v>0</v>
      </c>
      <c r="L383" s="174">
        <f>J383*'Ingredients Price List'!I383</f>
        <v>0</v>
      </c>
      <c r="N383" s="110"/>
      <c r="T383" s="109"/>
      <c r="U383" s="109"/>
      <c r="V383" s="109"/>
      <c r="W383" s="109"/>
      <c r="X383" s="109"/>
      <c r="Y383" s="109"/>
      <c r="Z383" s="109"/>
      <c r="AA383" s="109"/>
      <c r="AB383" s="109"/>
      <c r="AC383" s="109"/>
      <c r="AD383" s="109"/>
      <c r="AE383" s="109"/>
      <c r="AF383" s="109"/>
    </row>
    <row r="384" spans="2:32" ht="15.95" hidden="1" customHeight="1" x14ac:dyDescent="0.25">
      <c r="B384" s="162" t="str">
        <f>'Ingredients Price List'!B384</f>
        <v>Meat</v>
      </c>
      <c r="C384" s="163">
        <f>'Ingredients Price List'!D384</f>
        <v>0</v>
      </c>
      <c r="D384" s="164" t="str">
        <v>Salami - Gubbeen</v>
      </c>
      <c r="E384" s="164"/>
      <c r="F384" s="164"/>
      <c r="G384" s="170">
        <f>'Ingredients Price List'!F384</f>
        <v>0</v>
      </c>
      <c r="H384" s="163">
        <f>'Ingredients Price List'!G384</f>
        <v>0</v>
      </c>
      <c r="I384" s="171">
        <f>'Ingredients Price List'!H384</f>
        <v>0</v>
      </c>
      <c r="J384" s="175"/>
      <c r="K384" s="173">
        <f>'Ingredients Price List'!G384</f>
        <v>0</v>
      </c>
      <c r="L384" s="174">
        <f>J384*'Ingredients Price List'!I384</f>
        <v>0</v>
      </c>
      <c r="N384" s="110"/>
      <c r="T384" s="109"/>
      <c r="U384" s="109"/>
      <c r="V384" s="109"/>
      <c r="W384" s="109"/>
      <c r="X384" s="109"/>
      <c r="Y384" s="109"/>
      <c r="Z384" s="109"/>
      <c r="AA384" s="109"/>
      <c r="AB384" s="109"/>
      <c r="AC384" s="109"/>
      <c r="AD384" s="109"/>
      <c r="AE384" s="109"/>
      <c r="AF384" s="109"/>
    </row>
    <row r="385" spans="2:32" ht="15.95" hidden="1" customHeight="1" x14ac:dyDescent="0.25">
      <c r="B385" s="162" t="str">
        <f>'Ingredients Price List'!B385</f>
        <v>Meat</v>
      </c>
      <c r="C385" s="163">
        <f>'Ingredients Price List'!D385</f>
        <v>0</v>
      </c>
      <c r="D385" s="164" t="str">
        <v>Sausages - Breakfast 8's</v>
      </c>
      <c r="E385" s="164"/>
      <c r="F385" s="164"/>
      <c r="G385" s="170">
        <f>'Ingredients Price List'!F385</f>
        <v>0</v>
      </c>
      <c r="H385" s="163">
        <f>'Ingredients Price List'!G385</f>
        <v>0</v>
      </c>
      <c r="I385" s="171">
        <f>'Ingredients Price List'!H385</f>
        <v>0</v>
      </c>
      <c r="J385" s="175"/>
      <c r="K385" s="173">
        <f>'Ingredients Price List'!G385</f>
        <v>0</v>
      </c>
      <c r="L385" s="174">
        <f>J385*'Ingredients Price List'!I385</f>
        <v>0</v>
      </c>
      <c r="N385" s="110"/>
      <c r="T385" s="109"/>
      <c r="U385" s="109"/>
      <c r="V385" s="109"/>
      <c r="W385" s="109"/>
      <c r="X385" s="109"/>
      <c r="Y385" s="109"/>
      <c r="Z385" s="109"/>
      <c r="AA385" s="109"/>
      <c r="AB385" s="109"/>
      <c r="AC385" s="109"/>
      <c r="AD385" s="109"/>
      <c r="AE385" s="109"/>
      <c r="AF385" s="109"/>
    </row>
    <row r="386" spans="2:32" ht="15.95" hidden="1" customHeight="1" x14ac:dyDescent="0.25">
      <c r="B386" s="162" t="str">
        <f>'Ingredients Price List'!B386</f>
        <v>Meat</v>
      </c>
      <c r="C386" s="163">
        <f>'Ingredients Price List'!D386</f>
        <v>0</v>
      </c>
      <c r="D386" s="164" t="str">
        <v>Sausages - Jumbo</v>
      </c>
      <c r="E386" s="164"/>
      <c r="F386" s="164"/>
      <c r="G386" s="170">
        <f>'Ingredients Price List'!F386</f>
        <v>0</v>
      </c>
      <c r="H386" s="163">
        <f>'Ingredients Price List'!G386</f>
        <v>0</v>
      </c>
      <c r="I386" s="171">
        <f>'Ingredients Price List'!H386</f>
        <v>0</v>
      </c>
      <c r="J386" s="175"/>
      <c r="K386" s="173">
        <f>'Ingredients Price List'!G386</f>
        <v>0</v>
      </c>
      <c r="L386" s="174">
        <f>J386*'Ingredients Price List'!I386</f>
        <v>0</v>
      </c>
      <c r="N386" s="110"/>
      <c r="T386" s="109"/>
      <c r="U386" s="109"/>
      <c r="V386" s="109"/>
      <c r="W386" s="109"/>
      <c r="X386" s="109"/>
      <c r="Y386" s="109"/>
      <c r="Z386" s="109"/>
      <c r="AA386" s="109"/>
      <c r="AB386" s="109"/>
      <c r="AC386" s="109"/>
      <c r="AD386" s="109"/>
      <c r="AE386" s="109"/>
      <c r="AF386" s="109"/>
    </row>
    <row r="387" spans="2:32" ht="15.95" customHeight="1" x14ac:dyDescent="0.25">
      <c r="B387" s="162" t="str">
        <f>'Ingredients Price List'!B387</f>
        <v>Miscellaneous/Other</v>
      </c>
      <c r="C387" s="163" t="str">
        <f>'Ingredients Price List'!D387</f>
        <v>Cereal Portion Pack 45g</v>
      </c>
      <c r="D387" s="164" cm="1">
        <f t="array" ref="D387:D435">_xlfn._xlws.SORT(MiscellaneousOther1,1,1)</f>
        <v>0</v>
      </c>
      <c r="E387" s="164" t="str" cm="1">
        <f t="array" ref="E387:E412">_xlfn._xlws.FILTER(MiscellaneousOther2, (MiscellaneousOther2&lt;&gt;0))</f>
        <v>Acai powder</v>
      </c>
      <c r="F387" s="169">
        <f>COUNTA(MiscellaneousOther)</f>
        <v>26</v>
      </c>
      <c r="G387" s="170">
        <f>'Ingredients Price List'!F387</f>
        <v>1</v>
      </c>
      <c r="H387" s="163" t="str">
        <f>'Ingredients Price List'!G387</f>
        <v>each</v>
      </c>
      <c r="I387" s="171">
        <f>'Ingredients Price List'!H387</f>
        <v>0.28000000000000003</v>
      </c>
      <c r="J387" s="175"/>
      <c r="K387" s="173" t="str">
        <f>'Ingredients Price List'!G387</f>
        <v>each</v>
      </c>
      <c r="L387" s="174">
        <f>J387*'Ingredients Price List'!I387</f>
        <v>0</v>
      </c>
      <c r="N387" s="110"/>
      <c r="T387" s="109"/>
      <c r="U387" s="109"/>
      <c r="V387" s="109"/>
      <c r="W387" s="109"/>
      <c r="X387" s="109"/>
      <c r="Y387" s="109"/>
      <c r="Z387" s="109"/>
      <c r="AA387" s="109"/>
      <c r="AB387" s="109"/>
      <c r="AC387" s="109"/>
      <c r="AD387" s="109"/>
      <c r="AE387" s="109"/>
      <c r="AF387" s="109"/>
    </row>
    <row r="388" spans="2:32" ht="15.95" customHeight="1" x14ac:dyDescent="0.25">
      <c r="B388" s="162" t="str">
        <f>'Ingredients Price List'!B388</f>
        <v>Miscellaneous/Other</v>
      </c>
      <c r="C388" s="163" t="str">
        <f>'Ingredients Price List'!D388</f>
        <v>Dark Chocolate 70%</v>
      </c>
      <c r="D388" s="164">
        <v>0</v>
      </c>
      <c r="E388" s="164" t="str">
        <v>Almond Milk</v>
      </c>
      <c r="F388" s="164"/>
      <c r="G388" s="170">
        <f>'Ingredients Price List'!F388</f>
        <v>10</v>
      </c>
      <c r="H388" s="163" t="str">
        <f>'Ingredients Price List'!G388</f>
        <v>kg</v>
      </c>
      <c r="I388" s="171">
        <f>'Ingredients Price List'!H388</f>
        <v>55.7</v>
      </c>
      <c r="J388" s="175"/>
      <c r="K388" s="173" t="str">
        <f>'Ingredients Price List'!G388</f>
        <v>kg</v>
      </c>
      <c r="L388" s="174">
        <f>J388*'Ingredients Price List'!I388</f>
        <v>0</v>
      </c>
      <c r="N388" s="110"/>
      <c r="T388" s="109"/>
      <c r="U388" s="109"/>
      <c r="V388" s="109"/>
      <c r="W388" s="109"/>
      <c r="X388" s="109"/>
      <c r="Y388" s="109"/>
      <c r="Z388" s="109"/>
      <c r="AA388" s="109"/>
      <c r="AB388" s="109"/>
      <c r="AC388" s="109"/>
      <c r="AD388" s="109"/>
      <c r="AE388" s="109"/>
      <c r="AF388" s="109"/>
    </row>
    <row r="389" spans="2:32" ht="15.95" customHeight="1" x14ac:dyDescent="0.25">
      <c r="B389" s="162" t="str">
        <f>'Ingredients Price List'!B389</f>
        <v>Miscellaneous/Other</v>
      </c>
      <c r="C389" s="163" t="str">
        <f>'Ingredients Price List'!D389</f>
        <v>Bottle 250ml</v>
      </c>
      <c r="D389" s="164">
        <v>0</v>
      </c>
      <c r="E389" s="164" t="str">
        <v>Bottle 250ml</v>
      </c>
      <c r="F389" s="164"/>
      <c r="G389" s="170">
        <f>'Ingredients Price List'!F389</f>
        <v>1</v>
      </c>
      <c r="H389" s="163" t="str">
        <f>'Ingredients Price List'!G389</f>
        <v>each</v>
      </c>
      <c r="I389" s="171">
        <f>'Ingredients Price List'!H389</f>
        <v>0.26</v>
      </c>
      <c r="J389" s="175"/>
      <c r="K389" s="173" t="str">
        <f>'Ingredients Price List'!G389</f>
        <v>each</v>
      </c>
      <c r="L389" s="174">
        <f>J389*'Ingredients Price List'!I389</f>
        <v>0</v>
      </c>
      <c r="N389" s="110"/>
      <c r="T389" s="109"/>
      <c r="U389" s="109"/>
      <c r="V389" s="109"/>
      <c r="W389" s="109"/>
      <c r="X389" s="109"/>
      <c r="Y389" s="109"/>
      <c r="Z389" s="109"/>
      <c r="AA389" s="109"/>
      <c r="AB389" s="109"/>
      <c r="AC389" s="109"/>
      <c r="AD389" s="109"/>
      <c r="AE389" s="109"/>
      <c r="AF389" s="109"/>
    </row>
    <row r="390" spans="2:32" ht="15.95" customHeight="1" x14ac:dyDescent="0.25">
      <c r="B390" s="162" t="str">
        <f>'Ingredients Price List'!B390</f>
        <v>Miscellaneous/Other</v>
      </c>
      <c r="C390" s="163" t="str">
        <f>'Ingredients Price List'!D390</f>
        <v>Bottle Lid 250ml</v>
      </c>
      <c r="D390" s="164">
        <v>0</v>
      </c>
      <c r="E390" s="164" t="str">
        <v>Bottle Lid 250ml</v>
      </c>
      <c r="F390" s="164"/>
      <c r="G390" s="170">
        <f>'Ingredients Price List'!F390</f>
        <v>1</v>
      </c>
      <c r="H390" s="163" t="str">
        <f>'Ingredients Price List'!G390</f>
        <v>each</v>
      </c>
      <c r="I390" s="171">
        <f>'Ingredients Price List'!H390</f>
        <v>0.04</v>
      </c>
      <c r="J390" s="175"/>
      <c r="K390" s="173" t="str">
        <f>'Ingredients Price List'!G390</f>
        <v>each</v>
      </c>
      <c r="L390" s="174">
        <f>J390*'Ingredients Price List'!I390</f>
        <v>0</v>
      </c>
      <c r="N390" s="110"/>
      <c r="T390" s="109"/>
      <c r="U390" s="109"/>
      <c r="V390" s="109"/>
      <c r="W390" s="109"/>
      <c r="X390" s="109"/>
      <c r="Y390" s="109"/>
      <c r="Z390" s="109"/>
      <c r="AA390" s="109"/>
      <c r="AB390" s="109"/>
      <c r="AC390" s="109"/>
      <c r="AD390" s="109"/>
      <c r="AE390" s="109"/>
      <c r="AF390" s="109"/>
    </row>
    <row r="391" spans="2:32" ht="15.95" customHeight="1" x14ac:dyDescent="0.25">
      <c r="B391" s="162" t="str">
        <f>'Ingredients Price List'!B391</f>
        <v>Miscellaneous/Other</v>
      </c>
      <c r="C391" s="163" t="str">
        <f>'Ingredients Price List'!D391</f>
        <v>Jar 7-8oz</v>
      </c>
      <c r="D391" s="164">
        <v>0</v>
      </c>
      <c r="E391" s="164" t="str">
        <v>Brown paper carrier bag (recycled)</v>
      </c>
      <c r="F391" s="164"/>
      <c r="G391" s="170">
        <f>'Ingredients Price List'!F391</f>
        <v>1</v>
      </c>
      <c r="H391" s="163" t="str">
        <f>'Ingredients Price List'!G391</f>
        <v>each</v>
      </c>
      <c r="I391" s="171">
        <f>'Ingredients Price List'!H391</f>
        <v>0.18</v>
      </c>
      <c r="J391" s="175"/>
      <c r="K391" s="173" t="str">
        <f>'Ingredients Price List'!G391</f>
        <v>each</v>
      </c>
      <c r="L391" s="174">
        <f>J391*'Ingredients Price List'!I391</f>
        <v>0</v>
      </c>
      <c r="N391" s="110"/>
      <c r="T391" s="109"/>
      <c r="U391" s="109"/>
      <c r="V391" s="109"/>
      <c r="W391" s="109"/>
      <c r="X391" s="109"/>
      <c r="Y391" s="109"/>
      <c r="Z391" s="109"/>
      <c r="AA391" s="109"/>
      <c r="AB391" s="109"/>
      <c r="AC391" s="109"/>
      <c r="AD391" s="109"/>
      <c r="AE391" s="109"/>
      <c r="AF391" s="109"/>
    </row>
    <row r="392" spans="2:32" ht="15.95" customHeight="1" x14ac:dyDescent="0.25">
      <c r="B392" s="162" t="str">
        <f>'Ingredients Price List'!B392</f>
        <v>Miscellaneous/Other</v>
      </c>
      <c r="C392" s="163" t="str">
        <f>'Ingredients Price List'!D392</f>
        <v>Jar 7-8oz lid</v>
      </c>
      <c r="D392" s="164">
        <v>0</v>
      </c>
      <c r="E392" s="164" t="str">
        <v>Cereal Portion Pack 45g</v>
      </c>
      <c r="F392" s="164"/>
      <c r="G392" s="170">
        <f>'Ingredients Price List'!F392</f>
        <v>1</v>
      </c>
      <c r="H392" s="163" t="str">
        <f>'Ingredients Price List'!G392</f>
        <v>each</v>
      </c>
      <c r="I392" s="171">
        <f>'Ingredients Price List'!H392</f>
        <v>7.0000000000000007E-2</v>
      </c>
      <c r="J392" s="175"/>
      <c r="K392" s="173" t="str">
        <f>'Ingredients Price List'!G392</f>
        <v>each</v>
      </c>
      <c r="L392" s="174">
        <f>J392*'Ingredients Price List'!I392</f>
        <v>0</v>
      </c>
      <c r="N392" s="110"/>
      <c r="T392" s="109"/>
      <c r="U392" s="109"/>
      <c r="V392" s="109"/>
      <c r="W392" s="109"/>
      <c r="X392" s="109"/>
      <c r="Y392" s="109"/>
      <c r="Z392" s="109"/>
      <c r="AA392" s="109"/>
      <c r="AB392" s="109"/>
      <c r="AC392" s="109"/>
      <c r="AD392" s="109"/>
      <c r="AE392" s="109"/>
      <c r="AF392" s="109"/>
    </row>
    <row r="393" spans="2:32" ht="15.95" customHeight="1" x14ac:dyDescent="0.25">
      <c r="B393" s="162" t="str">
        <f>'Ingredients Price List'!B393</f>
        <v>Miscellaneous/Other</v>
      </c>
      <c r="C393" s="163" t="str">
        <f>'Ingredients Price List'!D393</f>
        <v>Square pulp 750ml compostable</v>
      </c>
      <c r="D393" s="164">
        <v>0</v>
      </c>
      <c r="E393" s="164" t="str">
        <v>Coconut milk</v>
      </c>
      <c r="F393" s="164"/>
      <c r="G393" s="170">
        <f>'Ingredients Price List'!F393</f>
        <v>1</v>
      </c>
      <c r="H393" s="163" t="str">
        <f>'Ingredients Price List'!G393</f>
        <v>each</v>
      </c>
      <c r="I393" s="171">
        <f>'Ingredients Price List'!H393</f>
        <v>0.19</v>
      </c>
      <c r="J393" s="175"/>
      <c r="K393" s="173" t="str">
        <f>'Ingredients Price List'!G393</f>
        <v>each</v>
      </c>
      <c r="L393" s="174">
        <f>J393*'Ingredients Price List'!I393</f>
        <v>0</v>
      </c>
      <c r="N393" s="110"/>
      <c r="T393" s="109"/>
      <c r="U393" s="109"/>
      <c r="V393" s="109"/>
      <c r="W393" s="109"/>
      <c r="X393" s="109"/>
      <c r="Y393" s="109"/>
      <c r="Z393" s="109"/>
      <c r="AA393" s="109"/>
      <c r="AB393" s="109"/>
      <c r="AC393" s="109"/>
      <c r="AD393" s="109"/>
      <c r="AE393" s="109"/>
      <c r="AF393" s="109"/>
    </row>
    <row r="394" spans="2:32" ht="15.95" customHeight="1" x14ac:dyDescent="0.25">
      <c r="B394" s="162" t="str">
        <f>'Ingredients Price List'!B394</f>
        <v>Miscellaneous/Other</v>
      </c>
      <c r="C394" s="163" t="str">
        <f>'Ingredients Price List'!D394</f>
        <v>Square pulp 750ml lid (PET)</v>
      </c>
      <c r="D394" s="164">
        <v>0</v>
      </c>
      <c r="E394" s="164" t="str">
        <v>Coconut water</v>
      </c>
      <c r="F394" s="164"/>
      <c r="G394" s="170">
        <f>'Ingredients Price List'!F394</f>
        <v>1</v>
      </c>
      <c r="H394" s="163" t="str">
        <f>'Ingredients Price List'!G394</f>
        <v>each</v>
      </c>
      <c r="I394" s="171">
        <f>'Ingredients Price List'!H394</f>
        <v>0.15</v>
      </c>
      <c r="J394" s="175"/>
      <c r="K394" s="173" t="str">
        <f>'Ingredients Price List'!G394</f>
        <v>each</v>
      </c>
      <c r="L394" s="174">
        <f>J394*'Ingredients Price List'!I394</f>
        <v>0</v>
      </c>
      <c r="N394" s="110"/>
      <c r="T394" s="109"/>
      <c r="U394" s="109"/>
      <c r="V394" s="109"/>
      <c r="W394" s="109"/>
      <c r="X394" s="109"/>
      <c r="Y394" s="109"/>
      <c r="Z394" s="109"/>
      <c r="AA394" s="109"/>
      <c r="AB394" s="109"/>
      <c r="AC394" s="109"/>
      <c r="AD394" s="109"/>
      <c r="AE394" s="109"/>
      <c r="AF394" s="109"/>
    </row>
    <row r="395" spans="2:32" ht="15.95" customHeight="1" x14ac:dyDescent="0.25">
      <c r="B395" s="162" t="str">
        <f>'Ingredients Price List'!B395</f>
        <v>Miscellaneous/Other</v>
      </c>
      <c r="C395" s="163" t="str">
        <f>'Ingredients Price List'!D395</f>
        <v>Coffee cups 12oz</v>
      </c>
      <c r="D395" s="164">
        <v>0</v>
      </c>
      <c r="E395" s="164" t="str">
        <v>Coffee cups 12oz</v>
      </c>
      <c r="F395" s="164"/>
      <c r="G395" s="170">
        <f>'Ingredients Price List'!F395</f>
        <v>1</v>
      </c>
      <c r="H395" s="163" t="str">
        <f>'Ingredients Price List'!G395</f>
        <v>each</v>
      </c>
      <c r="I395" s="171">
        <f>'Ingredients Price List'!H395</f>
        <v>0.08</v>
      </c>
      <c r="J395" s="175"/>
      <c r="K395" s="173" t="str">
        <f>'Ingredients Price List'!G395</f>
        <v>each</v>
      </c>
      <c r="L395" s="174">
        <f>J395*'Ingredients Price List'!I395</f>
        <v>0</v>
      </c>
      <c r="N395" s="110"/>
      <c r="T395" s="109"/>
      <c r="U395" s="109"/>
      <c r="V395" s="109"/>
      <c r="W395" s="109"/>
      <c r="X395" s="109"/>
      <c r="Y395" s="109"/>
      <c r="Z395" s="109"/>
      <c r="AA395" s="109"/>
      <c r="AB395" s="109"/>
      <c r="AC395" s="109"/>
      <c r="AD395" s="109"/>
      <c r="AE395" s="109"/>
      <c r="AF395" s="109"/>
    </row>
    <row r="396" spans="2:32" ht="15.95" customHeight="1" x14ac:dyDescent="0.25">
      <c r="B396" s="162" t="str">
        <f>'Ingredients Price List'!B396</f>
        <v>Miscellaneous/Other</v>
      </c>
      <c r="C396" s="163" t="str">
        <f>'Ingredients Price List'!D396</f>
        <v>Coffee cups 12oz lids</v>
      </c>
      <c r="D396" s="164">
        <v>0</v>
      </c>
      <c r="E396" s="164" t="str">
        <v>Coffee cups 12oz lids</v>
      </c>
      <c r="F396" s="164"/>
      <c r="G396" s="170">
        <f>'Ingredients Price List'!F396</f>
        <v>1</v>
      </c>
      <c r="H396" s="163" t="str">
        <f>'Ingredients Price List'!G396</f>
        <v>each</v>
      </c>
      <c r="I396" s="171">
        <f>'Ingredients Price List'!H396</f>
        <v>0.08</v>
      </c>
      <c r="J396" s="175"/>
      <c r="K396" s="173" t="str">
        <f>'Ingredients Price List'!G396</f>
        <v>each</v>
      </c>
      <c r="L396" s="174">
        <f>J396*'Ingredients Price List'!I396</f>
        <v>0</v>
      </c>
      <c r="N396" s="110"/>
      <c r="T396" s="109"/>
      <c r="U396" s="109"/>
      <c r="V396" s="109"/>
      <c r="W396" s="109"/>
      <c r="X396" s="109"/>
      <c r="Y396" s="109"/>
      <c r="Z396" s="109"/>
      <c r="AA396" s="109"/>
      <c r="AB396" s="109"/>
      <c r="AC396" s="109"/>
      <c r="AD396" s="109"/>
      <c r="AE396" s="109"/>
      <c r="AF396" s="109"/>
    </row>
    <row r="397" spans="2:32" ht="15.95" customHeight="1" x14ac:dyDescent="0.25">
      <c r="B397" s="162" t="str">
        <f>'Ingredients Price List'!B397</f>
        <v>Miscellaneous/Other</v>
      </c>
      <c r="C397" s="163" t="str">
        <f>'Ingredients Price List'!D397</f>
        <v xml:space="preserve">Knife biodegradable </v>
      </c>
      <c r="D397" s="164">
        <v>0</v>
      </c>
      <c r="E397" s="164" t="str">
        <v>Compostable napkin</v>
      </c>
      <c r="F397" s="164"/>
      <c r="G397" s="170">
        <f>'Ingredients Price List'!F397</f>
        <v>1</v>
      </c>
      <c r="H397" s="163" t="str">
        <f>'Ingredients Price List'!G397</f>
        <v>each</v>
      </c>
      <c r="I397" s="171">
        <f>'Ingredients Price List'!H397</f>
        <v>0.03</v>
      </c>
      <c r="J397" s="175"/>
      <c r="K397" s="173" t="str">
        <f>'Ingredients Price List'!G397</f>
        <v>each</v>
      </c>
      <c r="L397" s="174">
        <f>J397*'Ingredients Price List'!I397</f>
        <v>0</v>
      </c>
      <c r="N397" s="110"/>
      <c r="T397" s="109"/>
      <c r="U397" s="109"/>
      <c r="V397" s="109"/>
      <c r="W397" s="109"/>
      <c r="X397" s="109"/>
      <c r="Y397" s="109"/>
      <c r="Z397" s="109"/>
      <c r="AA397" s="109"/>
      <c r="AB397" s="109"/>
      <c r="AC397" s="109"/>
      <c r="AD397" s="109"/>
      <c r="AE397" s="109"/>
      <c r="AF397" s="109"/>
    </row>
    <row r="398" spans="2:32" ht="15.95" customHeight="1" x14ac:dyDescent="0.25">
      <c r="B398" s="162" t="str">
        <f>'Ingredients Price List'!B398</f>
        <v>Miscellaneous/Other</v>
      </c>
      <c r="C398" s="163" t="str">
        <f>'Ingredients Price List'!D398</f>
        <v xml:space="preserve">Fork biodegradable </v>
      </c>
      <c r="D398" s="164">
        <v>0</v>
      </c>
      <c r="E398" s="164" t="str">
        <v>Dark Chocolate 70%</v>
      </c>
      <c r="F398" s="164"/>
      <c r="G398" s="170">
        <f>'Ingredients Price List'!F398</f>
        <v>1</v>
      </c>
      <c r="H398" s="163" t="str">
        <f>'Ingredients Price List'!G398</f>
        <v>each</v>
      </c>
      <c r="I398" s="171">
        <f>'Ingredients Price List'!H398</f>
        <v>0.03</v>
      </c>
      <c r="J398" s="175"/>
      <c r="K398" s="173" t="str">
        <f>'Ingredients Price List'!G398</f>
        <v>each</v>
      </c>
      <c r="L398" s="174">
        <f>J398*'Ingredients Price List'!I398</f>
        <v>0</v>
      </c>
      <c r="N398" s="110"/>
      <c r="T398" s="109"/>
      <c r="U398" s="109"/>
      <c r="V398" s="109"/>
      <c r="W398" s="109"/>
      <c r="X398" s="109"/>
      <c r="Y398" s="109"/>
      <c r="Z398" s="109"/>
      <c r="AA398" s="109"/>
      <c r="AB398" s="109"/>
      <c r="AC398" s="109"/>
      <c r="AD398" s="109"/>
      <c r="AE398" s="109"/>
      <c r="AF398" s="109"/>
    </row>
    <row r="399" spans="2:32" ht="15.95" customHeight="1" x14ac:dyDescent="0.25">
      <c r="B399" s="162" t="str">
        <f>'Ingredients Price List'!B399</f>
        <v>Miscellaneous/Other</v>
      </c>
      <c r="C399" s="163" t="str">
        <f>'Ingredients Price List'!D399</f>
        <v xml:space="preserve">Spoon biodegradable </v>
      </c>
      <c r="D399" s="164">
        <v>0</v>
      </c>
      <c r="E399" s="164" t="str">
        <v xml:space="preserve">Fork biodegradable </v>
      </c>
      <c r="F399" s="164"/>
      <c r="G399" s="170">
        <f>'Ingredients Price List'!F399</f>
        <v>1</v>
      </c>
      <c r="H399" s="163" t="str">
        <f>'Ingredients Price List'!G399</f>
        <v>each</v>
      </c>
      <c r="I399" s="171">
        <f>'Ingredients Price List'!H399</f>
        <v>0.03</v>
      </c>
      <c r="J399" s="175"/>
      <c r="K399" s="173" t="str">
        <f>'Ingredients Price List'!G399</f>
        <v>each</v>
      </c>
      <c r="L399" s="174">
        <f>J399*'Ingredients Price List'!I399</f>
        <v>0</v>
      </c>
      <c r="N399" s="110"/>
      <c r="T399" s="109"/>
      <c r="U399" s="109"/>
      <c r="V399" s="109"/>
      <c r="W399" s="109"/>
      <c r="X399" s="109"/>
      <c r="Y399" s="109"/>
      <c r="Z399" s="109"/>
      <c r="AA399" s="109"/>
      <c r="AB399" s="109"/>
      <c r="AC399" s="109"/>
      <c r="AD399" s="109"/>
      <c r="AE399" s="109"/>
      <c r="AF399" s="109"/>
    </row>
    <row r="400" spans="2:32" ht="15.95" customHeight="1" x14ac:dyDescent="0.25">
      <c r="B400" s="162" t="str">
        <f>'Ingredients Price List'!B400</f>
        <v>Miscellaneous/Other</v>
      </c>
      <c r="C400" s="163" t="str">
        <f>'Ingredients Price List'!D400</f>
        <v>Compostable napkin</v>
      </c>
      <c r="D400" s="164">
        <v>0</v>
      </c>
      <c r="E400" s="164" t="str">
        <v>Irish oat muesli</v>
      </c>
      <c r="F400" s="164"/>
      <c r="G400" s="170">
        <f>'Ingredients Price List'!F400</f>
        <v>1</v>
      </c>
      <c r="H400" s="163" t="str">
        <f>'Ingredients Price List'!G400</f>
        <v>each</v>
      </c>
      <c r="I400" s="171">
        <f>'Ingredients Price List'!H400</f>
        <v>0.02</v>
      </c>
      <c r="J400" s="175"/>
      <c r="K400" s="173" t="str">
        <f>'Ingredients Price List'!G400</f>
        <v>each</v>
      </c>
      <c r="L400" s="174">
        <f>J400*'Ingredients Price List'!I400</f>
        <v>0</v>
      </c>
      <c r="N400" s="110"/>
      <c r="T400" s="109"/>
      <c r="U400" s="109"/>
      <c r="V400" s="109"/>
      <c r="W400" s="109"/>
      <c r="X400" s="109"/>
      <c r="Y400" s="109"/>
      <c r="Z400" s="109"/>
      <c r="AA400" s="109"/>
      <c r="AB400" s="109"/>
      <c r="AC400" s="109"/>
      <c r="AD400" s="109"/>
      <c r="AE400" s="109"/>
      <c r="AF400" s="109"/>
    </row>
    <row r="401" spans="2:32" ht="15.95" customHeight="1" x14ac:dyDescent="0.25">
      <c r="B401" s="162" t="str">
        <f>'Ingredients Price List'!B401</f>
        <v>Miscellaneous/Other</v>
      </c>
      <c r="C401" s="163" t="str">
        <f>'Ingredients Price List'!D401</f>
        <v>Brown paper carrier bag (recycled)</v>
      </c>
      <c r="D401" s="164">
        <v>0</v>
      </c>
      <c r="E401" s="164" t="str">
        <v>Irish oat nutty granola</v>
      </c>
      <c r="F401" s="164"/>
      <c r="G401" s="170">
        <f>'Ingredients Price List'!F401</f>
        <v>1</v>
      </c>
      <c r="H401" s="163" t="str">
        <f>'Ingredients Price List'!G401</f>
        <v>each</v>
      </c>
      <c r="I401" s="171">
        <f>'Ingredients Price List'!H401</f>
        <v>0.05</v>
      </c>
      <c r="J401" s="175"/>
      <c r="K401" s="173" t="str">
        <f>'Ingredients Price List'!G401</f>
        <v>each</v>
      </c>
      <c r="L401" s="174">
        <f>J401*'Ingredients Price List'!I401</f>
        <v>0</v>
      </c>
      <c r="N401" s="110"/>
      <c r="T401" s="109"/>
      <c r="U401" s="109"/>
      <c r="V401" s="109"/>
      <c r="W401" s="109"/>
      <c r="X401" s="109"/>
      <c r="Y401" s="109"/>
      <c r="Z401" s="109"/>
      <c r="AA401" s="109"/>
      <c r="AB401" s="109"/>
      <c r="AC401" s="109"/>
      <c r="AD401" s="109"/>
      <c r="AE401" s="109"/>
      <c r="AF401" s="109"/>
    </row>
    <row r="402" spans="2:32" ht="15.95" customHeight="1" x14ac:dyDescent="0.25">
      <c r="B402" s="162" t="str">
        <f>'Ingredients Price List'!B402</f>
        <v>Miscellaneous/Other</v>
      </c>
      <c r="C402" s="163" t="str">
        <f>'Ingredients Price List'!D402</f>
        <v>Soy milk</v>
      </c>
      <c r="D402" s="164">
        <v>0</v>
      </c>
      <c r="E402" s="164" t="str">
        <v>Jar 7-8oz</v>
      </c>
      <c r="F402" s="164"/>
      <c r="G402" s="170">
        <f>'Ingredients Price List'!F402</f>
        <v>1</v>
      </c>
      <c r="H402" s="163" t="str">
        <f>'Ingredients Price List'!G402</f>
        <v>litre</v>
      </c>
      <c r="I402" s="171">
        <f>'Ingredients Price List'!H402</f>
        <v>1.3</v>
      </c>
      <c r="J402" s="175"/>
      <c r="K402" s="173" t="str">
        <f>'Ingredients Price List'!G402</f>
        <v>litre</v>
      </c>
      <c r="L402" s="174">
        <f>J402*'Ingredients Price List'!I402</f>
        <v>0</v>
      </c>
      <c r="N402" s="110"/>
      <c r="T402" s="109"/>
      <c r="U402" s="109"/>
      <c r="V402" s="109"/>
      <c r="W402" s="109"/>
      <c r="X402" s="109"/>
      <c r="Y402" s="109"/>
      <c r="Z402" s="109"/>
      <c r="AA402" s="109"/>
      <c r="AB402" s="109"/>
      <c r="AC402" s="109"/>
      <c r="AD402" s="109"/>
      <c r="AE402" s="109"/>
      <c r="AF402" s="109"/>
    </row>
    <row r="403" spans="2:32" ht="15.95" customHeight="1" x14ac:dyDescent="0.25">
      <c r="B403" s="162" t="str">
        <f>'Ingredients Price List'!B403</f>
        <v>Miscellaneous/Other</v>
      </c>
      <c r="C403" s="163" t="str">
        <f>'Ingredients Price List'!D403</f>
        <v>Acai powder</v>
      </c>
      <c r="D403" s="164">
        <v>0</v>
      </c>
      <c r="E403" s="164" t="str">
        <v>Jar 7-8oz lid</v>
      </c>
      <c r="F403" s="164"/>
      <c r="G403" s="170">
        <f>'Ingredients Price List'!F403</f>
        <v>0.05</v>
      </c>
      <c r="H403" s="163" t="str">
        <f>'Ingredients Price List'!G403</f>
        <v>kg</v>
      </c>
      <c r="I403" s="171">
        <f>'Ingredients Price List'!H403</f>
        <v>7.1</v>
      </c>
      <c r="J403" s="175"/>
      <c r="K403" s="173" t="str">
        <f>'Ingredients Price List'!G403</f>
        <v>kg</v>
      </c>
      <c r="L403" s="174">
        <f>J403*'Ingredients Price List'!I403</f>
        <v>0</v>
      </c>
      <c r="N403" s="110"/>
      <c r="T403" s="109"/>
      <c r="U403" s="109"/>
      <c r="V403" s="109"/>
      <c r="W403" s="109"/>
      <c r="X403" s="109"/>
      <c r="Y403" s="109"/>
      <c r="Z403" s="109"/>
      <c r="AA403" s="109"/>
      <c r="AB403" s="109"/>
      <c r="AC403" s="109"/>
      <c r="AD403" s="109"/>
      <c r="AE403" s="109"/>
      <c r="AF403" s="109"/>
    </row>
    <row r="404" spans="2:32" ht="15.95" customHeight="1" x14ac:dyDescent="0.25">
      <c r="B404" s="162" t="str">
        <f>'Ingredients Price List'!B404</f>
        <v>Miscellaneous/Other</v>
      </c>
      <c r="C404" s="163" t="str">
        <f>'Ingredients Price List'!D404</f>
        <v>Almond Milk</v>
      </c>
      <c r="D404" s="164">
        <v>0</v>
      </c>
      <c r="E404" s="164" t="str">
        <v xml:space="preserve">Knife biodegradable </v>
      </c>
      <c r="F404" s="164"/>
      <c r="G404" s="170">
        <f>'Ingredients Price List'!F404</f>
        <v>1</v>
      </c>
      <c r="H404" s="163" t="str">
        <f>'Ingredients Price List'!G404</f>
        <v>litre</v>
      </c>
      <c r="I404" s="171">
        <f>'Ingredients Price List'!H404</f>
        <v>2.2400000000000002</v>
      </c>
      <c r="J404" s="175"/>
      <c r="K404" s="173" t="str">
        <f>'Ingredients Price List'!G404</f>
        <v>litre</v>
      </c>
      <c r="L404" s="174">
        <f>J404*'Ingredients Price List'!I404</f>
        <v>0</v>
      </c>
      <c r="N404" s="110"/>
      <c r="T404" s="109"/>
      <c r="U404" s="109"/>
      <c r="V404" s="109"/>
      <c r="W404" s="109"/>
      <c r="X404" s="109"/>
      <c r="Y404" s="109"/>
      <c r="Z404" s="109"/>
      <c r="AA404" s="109"/>
      <c r="AB404" s="109"/>
      <c r="AC404" s="109"/>
      <c r="AD404" s="109"/>
      <c r="AE404" s="109"/>
      <c r="AF404" s="109"/>
    </row>
    <row r="405" spans="2:32" ht="15.95" customHeight="1" x14ac:dyDescent="0.25">
      <c r="B405" s="162" t="str">
        <f>'Ingredients Price List'!B405</f>
        <v>Miscellaneous/Other</v>
      </c>
      <c r="C405" s="163" t="str">
        <f>'Ingredients Price List'!D405</f>
        <v>Oat Milk</v>
      </c>
      <c r="D405" s="164">
        <v>0</v>
      </c>
      <c r="E405" s="164" t="str">
        <v>Oat Milk</v>
      </c>
      <c r="F405" s="164"/>
      <c r="G405" s="170">
        <f>'Ingredients Price List'!F405</f>
        <v>1</v>
      </c>
      <c r="H405" s="163" t="str">
        <f>'Ingredients Price List'!G405</f>
        <v>litre</v>
      </c>
      <c r="I405" s="171">
        <f>'Ingredients Price List'!H405</f>
        <v>2.99</v>
      </c>
      <c r="J405" s="175"/>
      <c r="K405" s="173" t="str">
        <f>'Ingredients Price List'!G405</f>
        <v>litre</v>
      </c>
      <c r="L405" s="174">
        <f>J405*'Ingredients Price List'!I405</f>
        <v>0</v>
      </c>
      <c r="N405" s="110"/>
      <c r="T405" s="109"/>
      <c r="U405" s="109"/>
      <c r="V405" s="109"/>
      <c r="W405" s="109"/>
      <c r="X405" s="109"/>
      <c r="Y405" s="109"/>
      <c r="Z405" s="109"/>
      <c r="AA405" s="109"/>
      <c r="AB405" s="109"/>
      <c r="AC405" s="109"/>
      <c r="AD405" s="109"/>
      <c r="AE405" s="109"/>
      <c r="AF405" s="109"/>
    </row>
    <row r="406" spans="2:32" ht="15.95" customHeight="1" x14ac:dyDescent="0.25">
      <c r="B406" s="162" t="str">
        <f>'Ingredients Price List'!B406</f>
        <v>Miscellaneous/Other</v>
      </c>
      <c r="C406" s="163" t="str">
        <f>'Ingredients Price List'!D406</f>
        <v>Coconut milk</v>
      </c>
      <c r="D406" s="164">
        <v>0</v>
      </c>
      <c r="E406" s="164" t="str">
        <v>Soy milk</v>
      </c>
      <c r="F406" s="164"/>
      <c r="G406" s="170">
        <f>'Ingredients Price List'!F406</f>
        <v>2.9</v>
      </c>
      <c r="H406" s="163" t="str">
        <f>'Ingredients Price List'!G406</f>
        <v>litre</v>
      </c>
      <c r="I406" s="171">
        <f>'Ingredients Price List'!H406</f>
        <v>8.5</v>
      </c>
      <c r="J406" s="175"/>
      <c r="K406" s="173" t="str">
        <f>'Ingredients Price List'!G406</f>
        <v>litre</v>
      </c>
      <c r="L406" s="174">
        <f>J406*'Ingredients Price List'!I406</f>
        <v>0</v>
      </c>
      <c r="N406" s="110"/>
      <c r="T406" s="109"/>
      <c r="U406" s="109"/>
      <c r="V406" s="109"/>
      <c r="W406" s="109"/>
      <c r="X406" s="109"/>
      <c r="Y406" s="109"/>
      <c r="Z406" s="109"/>
      <c r="AA406" s="109"/>
      <c r="AB406" s="109"/>
      <c r="AC406" s="109"/>
      <c r="AD406" s="109"/>
      <c r="AE406" s="109"/>
      <c r="AF406" s="109"/>
    </row>
    <row r="407" spans="2:32" ht="15.95" customHeight="1" x14ac:dyDescent="0.25">
      <c r="B407" s="162" t="str">
        <f>'Ingredients Price List'!B407</f>
        <v>Miscellaneous/Other</v>
      </c>
      <c r="C407" s="163" t="str">
        <f>'Ingredients Price List'!D407</f>
        <v>Coconut water</v>
      </c>
      <c r="D407" s="164">
        <v>0</v>
      </c>
      <c r="E407" s="164" t="str">
        <v xml:space="preserve">Spoon biodegradable </v>
      </c>
      <c r="F407" s="164"/>
      <c r="G407" s="170">
        <f>'Ingredients Price List'!F407</f>
        <v>1</v>
      </c>
      <c r="H407" s="163" t="str">
        <f>'Ingredients Price List'!G407</f>
        <v>litre</v>
      </c>
      <c r="I407" s="171">
        <f>'Ingredients Price List'!H407</f>
        <v>1.35</v>
      </c>
      <c r="J407" s="175"/>
      <c r="K407" s="173" t="str">
        <f>'Ingredients Price List'!G407</f>
        <v>litre</v>
      </c>
      <c r="L407" s="174">
        <f>J407*'Ingredients Price List'!I407</f>
        <v>0</v>
      </c>
      <c r="N407" s="110"/>
      <c r="T407" s="109"/>
      <c r="U407" s="109"/>
      <c r="V407" s="109"/>
      <c r="W407" s="109"/>
      <c r="X407" s="109"/>
      <c r="Y407" s="109"/>
      <c r="Z407" s="109"/>
      <c r="AA407" s="109"/>
      <c r="AB407" s="109"/>
      <c r="AC407" s="109"/>
      <c r="AD407" s="109"/>
      <c r="AE407" s="109"/>
      <c r="AF407" s="109"/>
    </row>
    <row r="408" spans="2:32" ht="15.95" customHeight="1" x14ac:dyDescent="0.25">
      <c r="B408" s="162" t="str">
        <f>'Ingredients Price List'!B408</f>
        <v>Miscellaneous/Other</v>
      </c>
      <c r="C408" s="163" t="str">
        <f>'Ingredients Price List'!D408</f>
        <v>Irish oat muesli</v>
      </c>
      <c r="D408" s="164">
        <v>0</v>
      </c>
      <c r="E408" s="164" t="str">
        <v>Square pulp 750ml compostable</v>
      </c>
      <c r="F408" s="164"/>
      <c r="G408" s="170">
        <f>'Ingredients Price List'!F408</f>
        <v>3</v>
      </c>
      <c r="H408" s="163" t="str">
        <f>'Ingredients Price List'!G408</f>
        <v>kg</v>
      </c>
      <c r="I408" s="171">
        <f>'Ingredients Price List'!H408</f>
        <v>25.49</v>
      </c>
      <c r="J408" s="175"/>
      <c r="K408" s="173" t="str">
        <f>'Ingredients Price List'!G408</f>
        <v>kg</v>
      </c>
      <c r="L408" s="174">
        <f>J408*'Ingredients Price List'!I408</f>
        <v>0</v>
      </c>
      <c r="N408" s="110"/>
      <c r="T408" s="109"/>
      <c r="U408" s="109"/>
      <c r="V408" s="109"/>
      <c r="W408" s="109"/>
      <c r="X408" s="109"/>
      <c r="Y408" s="109"/>
      <c r="Z408" s="109"/>
      <c r="AA408" s="109"/>
      <c r="AB408" s="109"/>
      <c r="AC408" s="109"/>
      <c r="AD408" s="109"/>
      <c r="AE408" s="109"/>
      <c r="AF408" s="109"/>
    </row>
    <row r="409" spans="2:32" ht="15.95" customHeight="1" x14ac:dyDescent="0.25">
      <c r="B409" s="162" t="str">
        <f>'Ingredients Price List'!B409</f>
        <v>Miscellaneous/Other</v>
      </c>
      <c r="C409" s="163" t="str">
        <f>'Ingredients Price List'!D409</f>
        <v>Irish oat nutty granola</v>
      </c>
      <c r="D409" s="164">
        <v>0</v>
      </c>
      <c r="E409" s="164" t="str">
        <v>Square pulp 750ml lid (PET)</v>
      </c>
      <c r="F409" s="164"/>
      <c r="G409" s="170">
        <f>'Ingredients Price List'!F409</f>
        <v>2</v>
      </c>
      <c r="H409" s="163" t="str">
        <f>'Ingredients Price List'!G409</f>
        <v>kg</v>
      </c>
      <c r="I409" s="171">
        <f>'Ingredients Price List'!H409</f>
        <v>25.16</v>
      </c>
      <c r="J409" s="175"/>
      <c r="K409" s="173" t="str">
        <f>'Ingredients Price List'!G409</f>
        <v>kg</v>
      </c>
      <c r="L409" s="174">
        <f>J409*'Ingredients Price List'!I409</f>
        <v>0</v>
      </c>
      <c r="N409" s="110"/>
      <c r="T409" s="109"/>
      <c r="U409" s="109"/>
      <c r="V409" s="109"/>
      <c r="W409" s="109"/>
      <c r="X409" s="109"/>
      <c r="Y409" s="109"/>
      <c r="Z409" s="109"/>
      <c r="AA409" s="109"/>
      <c r="AB409" s="109"/>
      <c r="AC409" s="109"/>
      <c r="AD409" s="109"/>
      <c r="AE409" s="109"/>
      <c r="AF409" s="109"/>
    </row>
    <row r="410" spans="2:32" ht="15.95" customHeight="1" x14ac:dyDescent="0.25">
      <c r="B410" s="162" t="str">
        <f>'Ingredients Price List'!B410</f>
        <v>Miscellaneous/Other</v>
      </c>
      <c r="C410" s="163" t="str">
        <f>'Ingredients Price List'!D410</f>
        <v>Tahini</v>
      </c>
      <c r="D410" s="164" t="str">
        <v>Acai powder</v>
      </c>
      <c r="E410" s="164" t="str">
        <v>Tahini</v>
      </c>
      <c r="F410" s="164"/>
      <c r="G410" s="170">
        <f>'Ingredients Price List'!F410</f>
        <v>5</v>
      </c>
      <c r="H410" s="163" t="str">
        <f>'Ingredients Price List'!G410</f>
        <v>kg</v>
      </c>
      <c r="I410" s="171">
        <f>'Ingredients Price List'!H410</f>
        <v>32</v>
      </c>
      <c r="J410" s="175"/>
      <c r="K410" s="173" t="str">
        <f>'Ingredients Price List'!G410</f>
        <v>kg</v>
      </c>
      <c r="L410" s="174">
        <f>J410*'Ingredients Price List'!I410</f>
        <v>0</v>
      </c>
      <c r="N410" s="110"/>
      <c r="T410" s="109"/>
      <c r="U410" s="109"/>
      <c r="V410" s="109"/>
      <c r="W410" s="109"/>
      <c r="X410" s="109"/>
      <c r="Y410" s="109"/>
      <c r="Z410" s="109"/>
      <c r="AA410" s="109"/>
      <c r="AB410" s="109"/>
      <c r="AC410" s="109"/>
      <c r="AD410" s="109"/>
      <c r="AE410" s="109"/>
      <c r="AF410" s="109"/>
    </row>
    <row r="411" spans="2:32" ht="15.95" customHeight="1" x14ac:dyDescent="0.25">
      <c r="B411" s="162" t="str">
        <f>'Ingredients Price List'!B411</f>
        <v>Miscellaneous/Other</v>
      </c>
      <c r="C411" s="163" t="str">
        <f>'Ingredients Price List'!D411</f>
        <v>Vanilla extract</v>
      </c>
      <c r="D411" s="164" t="str">
        <v>Almond Milk</v>
      </c>
      <c r="E411" s="164" t="str">
        <v>Vanilla extract</v>
      </c>
      <c r="F411" s="164"/>
      <c r="G411" s="170">
        <f>'Ingredients Price List'!F411</f>
        <v>1</v>
      </c>
      <c r="H411" s="163" t="str">
        <f>'Ingredients Price List'!G411</f>
        <v>litre</v>
      </c>
      <c r="I411" s="171">
        <f>'Ingredients Price List'!H411</f>
        <v>8.9499999999999993</v>
      </c>
      <c r="J411" s="175"/>
      <c r="K411" s="173" t="str">
        <f>'Ingredients Price List'!G411</f>
        <v>litre</v>
      </c>
      <c r="L411" s="174">
        <f>J411*'Ingredients Price List'!I411</f>
        <v>0</v>
      </c>
      <c r="N411" s="110"/>
      <c r="T411" s="109"/>
      <c r="U411" s="109"/>
      <c r="V411" s="109"/>
      <c r="W411" s="109"/>
      <c r="X411" s="109"/>
      <c r="Y411" s="109"/>
      <c r="Z411" s="109"/>
      <c r="AA411" s="109"/>
      <c r="AB411" s="109"/>
      <c r="AC411" s="109"/>
      <c r="AD411" s="109"/>
      <c r="AE411" s="109"/>
      <c r="AF411" s="109"/>
    </row>
    <row r="412" spans="2:32" ht="15.95" customHeight="1" x14ac:dyDescent="0.25">
      <c r="B412" s="162" t="str">
        <f>'Ingredients Price List'!B412</f>
        <v>Miscellaneous/Other</v>
      </c>
      <c r="C412" s="163" t="str">
        <f>'Ingredients Price List'!D412</f>
        <v>Water</v>
      </c>
      <c r="D412" s="164" t="str">
        <v>Bottle 250ml</v>
      </c>
      <c r="E412" s="164" t="str">
        <v>Water</v>
      </c>
      <c r="F412" s="164"/>
      <c r="G412" s="170">
        <f>'Ingredients Price List'!F412</f>
        <v>1</v>
      </c>
      <c r="H412" s="163" t="str">
        <f>'Ingredients Price List'!G412</f>
        <v>litre</v>
      </c>
      <c r="I412" s="171">
        <f>'Ingredients Price List'!H412</f>
        <v>0</v>
      </c>
      <c r="J412" s="175"/>
      <c r="K412" s="173" t="str">
        <f>'Ingredients Price List'!G412</f>
        <v>litre</v>
      </c>
      <c r="L412" s="174">
        <f>J412*'Ingredients Price List'!I412</f>
        <v>0</v>
      </c>
      <c r="N412" s="110"/>
      <c r="T412" s="109"/>
      <c r="U412" s="109"/>
      <c r="V412" s="109"/>
      <c r="W412" s="109"/>
      <c r="X412" s="109"/>
      <c r="Y412" s="109"/>
      <c r="Z412" s="109"/>
      <c r="AA412" s="109"/>
      <c r="AB412" s="109"/>
      <c r="AC412" s="109"/>
      <c r="AD412" s="109"/>
      <c r="AE412" s="109"/>
      <c r="AF412" s="109"/>
    </row>
    <row r="413" spans="2:32" ht="15.95" customHeight="1" x14ac:dyDescent="0.25">
      <c r="B413" s="162" t="str">
        <f>'Ingredients Price List'!B413</f>
        <v>Miscellaneous/Other</v>
      </c>
      <c r="C413" s="163">
        <f>'Ingredients Price List'!D413</f>
        <v>0</v>
      </c>
      <c r="D413" s="164" t="str">
        <v>Bottle Lid 250ml</v>
      </c>
      <c r="E413" s="164"/>
      <c r="F413" s="164"/>
      <c r="G413" s="170">
        <f>'Ingredients Price List'!F413</f>
        <v>0</v>
      </c>
      <c r="H413" s="163">
        <f>'Ingredients Price List'!G413</f>
        <v>0</v>
      </c>
      <c r="I413" s="171">
        <f>'Ingredients Price List'!H413</f>
        <v>0</v>
      </c>
      <c r="J413" s="175"/>
      <c r="K413" s="173">
        <f>'Ingredients Price List'!G413</f>
        <v>0</v>
      </c>
      <c r="L413" s="174">
        <f>J413*'Ingredients Price List'!I413</f>
        <v>0</v>
      </c>
      <c r="N413" s="110"/>
      <c r="T413" s="109"/>
      <c r="U413" s="109"/>
      <c r="V413" s="109"/>
      <c r="W413" s="109"/>
      <c r="X413" s="109"/>
      <c r="Y413" s="109"/>
      <c r="Z413" s="109"/>
      <c r="AA413" s="109"/>
      <c r="AB413" s="109"/>
      <c r="AC413" s="109"/>
      <c r="AD413" s="109"/>
      <c r="AE413" s="109"/>
      <c r="AF413" s="109"/>
    </row>
    <row r="414" spans="2:32" ht="15.95" hidden="1" customHeight="1" x14ac:dyDescent="0.25">
      <c r="B414" s="162" t="str">
        <f>'Ingredients Price List'!B414</f>
        <v>Miscellaneous/Other</v>
      </c>
      <c r="C414" s="163">
        <f>'Ingredients Price List'!D414</f>
        <v>0</v>
      </c>
      <c r="D414" s="164" t="str">
        <v>Brown paper carrier bag (recycled)</v>
      </c>
      <c r="E414" s="164"/>
      <c r="F414" s="164"/>
      <c r="G414" s="170">
        <f>'Ingredients Price List'!F414</f>
        <v>0</v>
      </c>
      <c r="H414" s="163">
        <f>'Ingredients Price List'!G414</f>
        <v>0</v>
      </c>
      <c r="I414" s="171">
        <f>'Ingredients Price List'!H414</f>
        <v>0</v>
      </c>
      <c r="J414" s="175"/>
      <c r="K414" s="173">
        <f>'Ingredients Price List'!G414</f>
        <v>0</v>
      </c>
      <c r="L414" s="174">
        <f>J414*'Ingredients Price List'!I414</f>
        <v>0</v>
      </c>
      <c r="N414" s="110"/>
      <c r="T414" s="109"/>
      <c r="U414" s="109"/>
      <c r="V414" s="109"/>
      <c r="W414" s="109"/>
      <c r="X414" s="109"/>
      <c r="Y414" s="109"/>
      <c r="Z414" s="109"/>
      <c r="AA414" s="109"/>
      <c r="AB414" s="109"/>
      <c r="AC414" s="109"/>
      <c r="AD414" s="109"/>
      <c r="AE414" s="109"/>
      <c r="AF414" s="109"/>
    </row>
    <row r="415" spans="2:32" ht="15.95" hidden="1" customHeight="1" x14ac:dyDescent="0.25">
      <c r="B415" s="162" t="str">
        <f>'Ingredients Price List'!B415</f>
        <v>Miscellaneous/Other</v>
      </c>
      <c r="C415" s="163">
        <f>'Ingredients Price List'!D415</f>
        <v>0</v>
      </c>
      <c r="D415" s="164" t="str">
        <v>Cereal Portion Pack 45g</v>
      </c>
      <c r="E415" s="164"/>
      <c r="F415" s="164"/>
      <c r="G415" s="170">
        <f>'Ingredients Price List'!F415</f>
        <v>0</v>
      </c>
      <c r="H415" s="163">
        <f>'Ingredients Price List'!G415</f>
        <v>0</v>
      </c>
      <c r="I415" s="171">
        <f>'Ingredients Price List'!H415</f>
        <v>0</v>
      </c>
      <c r="J415" s="175"/>
      <c r="K415" s="173">
        <f>'Ingredients Price List'!G415</f>
        <v>0</v>
      </c>
      <c r="L415" s="174">
        <f>J415*'Ingredients Price List'!I415</f>
        <v>0</v>
      </c>
      <c r="N415" s="110"/>
      <c r="T415" s="109"/>
      <c r="U415" s="109"/>
      <c r="V415" s="109"/>
      <c r="W415" s="109"/>
      <c r="X415" s="109"/>
      <c r="Y415" s="109"/>
      <c r="Z415" s="109"/>
      <c r="AA415" s="109"/>
      <c r="AB415" s="109"/>
      <c r="AC415" s="109"/>
      <c r="AD415" s="109"/>
      <c r="AE415" s="109"/>
      <c r="AF415" s="109"/>
    </row>
    <row r="416" spans="2:32" ht="15.95" hidden="1" customHeight="1" x14ac:dyDescent="0.25">
      <c r="B416" s="162" t="str">
        <f>'Ingredients Price List'!B416</f>
        <v>Miscellaneous/Other</v>
      </c>
      <c r="C416" s="163">
        <f>'Ingredients Price List'!D416</f>
        <v>0</v>
      </c>
      <c r="D416" s="164" t="str">
        <v>Coconut milk</v>
      </c>
      <c r="E416" s="164"/>
      <c r="F416" s="164"/>
      <c r="G416" s="170">
        <f>'Ingredients Price List'!F416</f>
        <v>0</v>
      </c>
      <c r="H416" s="163">
        <f>'Ingredients Price List'!G416</f>
        <v>0</v>
      </c>
      <c r="I416" s="171">
        <f>'Ingredients Price List'!H416</f>
        <v>0</v>
      </c>
      <c r="J416" s="175"/>
      <c r="K416" s="173">
        <f>'Ingredients Price List'!G416</f>
        <v>0</v>
      </c>
      <c r="L416" s="174">
        <f>J416*'Ingredients Price List'!I416</f>
        <v>0</v>
      </c>
      <c r="N416" s="110"/>
      <c r="T416" s="109"/>
      <c r="U416" s="109"/>
      <c r="V416" s="109"/>
      <c r="W416" s="109"/>
      <c r="X416" s="109"/>
      <c r="Y416" s="109"/>
      <c r="Z416" s="109"/>
      <c r="AA416" s="109"/>
      <c r="AB416" s="109"/>
      <c r="AC416" s="109"/>
      <c r="AD416" s="109"/>
      <c r="AE416" s="109"/>
      <c r="AF416" s="109"/>
    </row>
    <row r="417" spans="2:32" ht="15.95" hidden="1" customHeight="1" x14ac:dyDescent="0.25">
      <c r="B417" s="162" t="str">
        <f>'Ingredients Price List'!B417</f>
        <v>Miscellaneous/Other</v>
      </c>
      <c r="C417" s="163">
        <f>'Ingredients Price List'!D417</f>
        <v>0</v>
      </c>
      <c r="D417" s="164" t="str">
        <v>Coconut water</v>
      </c>
      <c r="E417" s="164"/>
      <c r="F417" s="164"/>
      <c r="G417" s="170">
        <f>'Ingredients Price List'!F417</f>
        <v>0</v>
      </c>
      <c r="H417" s="163">
        <f>'Ingredients Price List'!G417</f>
        <v>0</v>
      </c>
      <c r="I417" s="171">
        <f>'Ingredients Price List'!H417</f>
        <v>0</v>
      </c>
      <c r="J417" s="175"/>
      <c r="K417" s="173">
        <f>'Ingredients Price List'!G417</f>
        <v>0</v>
      </c>
      <c r="L417" s="174">
        <f>J417*'Ingredients Price List'!I417</f>
        <v>0</v>
      </c>
      <c r="N417" s="110"/>
      <c r="T417" s="109"/>
      <c r="U417" s="109"/>
      <c r="V417" s="109"/>
      <c r="W417" s="109"/>
      <c r="X417" s="109"/>
      <c r="Y417" s="109"/>
      <c r="Z417" s="109"/>
      <c r="AA417" s="109"/>
      <c r="AB417" s="109"/>
      <c r="AC417" s="109"/>
      <c r="AD417" s="109"/>
      <c r="AE417" s="109"/>
      <c r="AF417" s="109"/>
    </row>
    <row r="418" spans="2:32" ht="15.95" hidden="1" customHeight="1" x14ac:dyDescent="0.25">
      <c r="B418" s="162" t="str">
        <f>'Ingredients Price List'!B418</f>
        <v>Miscellaneous/Other</v>
      </c>
      <c r="C418" s="163">
        <f>'Ingredients Price List'!D418</f>
        <v>0</v>
      </c>
      <c r="D418" s="164" t="str">
        <v>Coffee cups 12oz</v>
      </c>
      <c r="E418" s="164"/>
      <c r="F418" s="164"/>
      <c r="G418" s="170">
        <f>'Ingredients Price List'!F418</f>
        <v>0</v>
      </c>
      <c r="H418" s="163">
        <f>'Ingredients Price List'!G418</f>
        <v>0</v>
      </c>
      <c r="I418" s="171">
        <f>'Ingredients Price List'!H418</f>
        <v>0</v>
      </c>
      <c r="J418" s="175"/>
      <c r="K418" s="173">
        <f>'Ingredients Price List'!G418</f>
        <v>0</v>
      </c>
      <c r="L418" s="174">
        <f>J418*'Ingredients Price List'!I418</f>
        <v>0</v>
      </c>
      <c r="N418" s="110"/>
      <c r="T418" s="109"/>
      <c r="U418" s="109"/>
      <c r="V418" s="109"/>
      <c r="W418" s="109"/>
      <c r="X418" s="109"/>
      <c r="Y418" s="109"/>
      <c r="Z418" s="109"/>
      <c r="AA418" s="109"/>
      <c r="AB418" s="109"/>
      <c r="AC418" s="109"/>
      <c r="AD418" s="109"/>
      <c r="AE418" s="109"/>
      <c r="AF418" s="109"/>
    </row>
    <row r="419" spans="2:32" ht="15.95" hidden="1" customHeight="1" x14ac:dyDescent="0.25">
      <c r="B419" s="162" t="str">
        <f>'Ingredients Price List'!B419</f>
        <v>Miscellaneous/Other</v>
      </c>
      <c r="C419" s="163">
        <f>'Ingredients Price List'!D419</f>
        <v>0</v>
      </c>
      <c r="D419" s="164" t="str">
        <v>Coffee cups 12oz lids</v>
      </c>
      <c r="E419" s="164"/>
      <c r="F419" s="164"/>
      <c r="G419" s="170">
        <f>'Ingredients Price List'!F419</f>
        <v>0</v>
      </c>
      <c r="H419" s="163">
        <f>'Ingredients Price List'!G419</f>
        <v>0</v>
      </c>
      <c r="I419" s="171">
        <f>'Ingredients Price List'!H419</f>
        <v>0</v>
      </c>
      <c r="J419" s="175"/>
      <c r="K419" s="173">
        <f>'Ingredients Price List'!G419</f>
        <v>0</v>
      </c>
      <c r="L419" s="174">
        <f>J419*'Ingredients Price List'!I419</f>
        <v>0</v>
      </c>
      <c r="N419" s="110"/>
      <c r="T419" s="109"/>
      <c r="U419" s="109"/>
      <c r="V419" s="109"/>
      <c r="W419" s="109"/>
      <c r="X419" s="109"/>
      <c r="Y419" s="109"/>
      <c r="Z419" s="109"/>
      <c r="AA419" s="109"/>
      <c r="AB419" s="109"/>
      <c r="AC419" s="109"/>
      <c r="AD419" s="109"/>
      <c r="AE419" s="109"/>
      <c r="AF419" s="109"/>
    </row>
    <row r="420" spans="2:32" ht="15.95" hidden="1" customHeight="1" x14ac:dyDescent="0.25">
      <c r="B420" s="162" t="str">
        <f>'Ingredients Price List'!B420</f>
        <v>Miscellaneous/Other</v>
      </c>
      <c r="C420" s="163">
        <f>'Ingredients Price List'!D420</f>
        <v>0</v>
      </c>
      <c r="D420" s="164" t="str">
        <v>Compostable napkin</v>
      </c>
      <c r="E420" s="164"/>
      <c r="F420" s="164"/>
      <c r="G420" s="170">
        <f>'Ingredients Price List'!F420</f>
        <v>0</v>
      </c>
      <c r="H420" s="163">
        <f>'Ingredients Price List'!G420</f>
        <v>0</v>
      </c>
      <c r="I420" s="171">
        <f>'Ingredients Price List'!H420</f>
        <v>0</v>
      </c>
      <c r="J420" s="175"/>
      <c r="K420" s="173">
        <f>'Ingredients Price List'!G420</f>
        <v>0</v>
      </c>
      <c r="L420" s="174">
        <f>J420*'Ingredients Price List'!I420</f>
        <v>0</v>
      </c>
      <c r="N420" s="110"/>
      <c r="T420" s="109"/>
      <c r="U420" s="109"/>
      <c r="V420" s="109"/>
      <c r="W420" s="109"/>
      <c r="X420" s="109"/>
      <c r="Y420" s="109"/>
      <c r="Z420" s="109"/>
      <c r="AA420" s="109"/>
      <c r="AB420" s="109"/>
      <c r="AC420" s="109"/>
      <c r="AD420" s="109"/>
      <c r="AE420" s="109"/>
      <c r="AF420" s="109"/>
    </row>
    <row r="421" spans="2:32" ht="15.95" hidden="1" customHeight="1" x14ac:dyDescent="0.25">
      <c r="B421" s="162" t="str">
        <f>'Ingredients Price List'!B421</f>
        <v>Miscellaneous/Other</v>
      </c>
      <c r="C421" s="163">
        <f>'Ingredients Price List'!D421</f>
        <v>0</v>
      </c>
      <c r="D421" s="164" t="str">
        <v>Dark Chocolate 70%</v>
      </c>
      <c r="E421" s="164"/>
      <c r="F421" s="164"/>
      <c r="G421" s="170">
        <f>'Ingredients Price List'!F421</f>
        <v>0</v>
      </c>
      <c r="H421" s="163">
        <f>'Ingredients Price List'!G421</f>
        <v>0</v>
      </c>
      <c r="I421" s="171">
        <f>'Ingredients Price List'!H421</f>
        <v>0</v>
      </c>
      <c r="J421" s="175"/>
      <c r="K421" s="173">
        <f>'Ingredients Price List'!G421</f>
        <v>0</v>
      </c>
      <c r="L421" s="174">
        <f>J421*'Ingredients Price List'!I421</f>
        <v>0</v>
      </c>
      <c r="N421" s="110"/>
      <c r="T421" s="109"/>
      <c r="U421" s="109"/>
      <c r="V421" s="109"/>
      <c r="W421" s="109"/>
      <c r="X421" s="109"/>
      <c r="Y421" s="109"/>
      <c r="Z421" s="109"/>
      <c r="AA421" s="109"/>
      <c r="AB421" s="109"/>
      <c r="AC421" s="109"/>
      <c r="AD421" s="109"/>
      <c r="AE421" s="109"/>
      <c r="AF421" s="109"/>
    </row>
    <row r="422" spans="2:32" ht="15.95" hidden="1" customHeight="1" x14ac:dyDescent="0.25">
      <c r="B422" s="162" t="str">
        <f>'Ingredients Price List'!B422</f>
        <v>Miscellaneous/Other</v>
      </c>
      <c r="C422" s="163">
        <f>'Ingredients Price List'!D422</f>
        <v>0</v>
      </c>
      <c r="D422" s="164" t="str">
        <v xml:space="preserve">Fork biodegradable </v>
      </c>
      <c r="E422" s="164"/>
      <c r="F422" s="164"/>
      <c r="G422" s="170">
        <f>'Ingredients Price List'!F422</f>
        <v>0</v>
      </c>
      <c r="H422" s="163">
        <f>'Ingredients Price List'!G422</f>
        <v>0</v>
      </c>
      <c r="I422" s="171">
        <f>'Ingredients Price List'!H422</f>
        <v>0</v>
      </c>
      <c r="J422" s="175"/>
      <c r="K422" s="173">
        <f>'Ingredients Price List'!G422</f>
        <v>0</v>
      </c>
      <c r="L422" s="174">
        <f>J422*'Ingredients Price List'!I422</f>
        <v>0</v>
      </c>
      <c r="N422" s="110"/>
      <c r="T422" s="109"/>
      <c r="U422" s="109"/>
      <c r="V422" s="109"/>
      <c r="W422" s="109"/>
      <c r="X422" s="109"/>
      <c r="Y422" s="109"/>
      <c r="Z422" s="109"/>
      <c r="AA422" s="109"/>
      <c r="AB422" s="109"/>
      <c r="AC422" s="109"/>
      <c r="AD422" s="109"/>
      <c r="AE422" s="109"/>
      <c r="AF422" s="109"/>
    </row>
    <row r="423" spans="2:32" ht="15.95" hidden="1" customHeight="1" x14ac:dyDescent="0.25">
      <c r="B423" s="162" t="str">
        <f>'Ingredients Price List'!B423</f>
        <v>Miscellaneous/Other</v>
      </c>
      <c r="C423" s="163">
        <f>'Ingredients Price List'!D423</f>
        <v>0</v>
      </c>
      <c r="D423" s="164" t="str">
        <v>Irish oat muesli</v>
      </c>
      <c r="E423" s="164"/>
      <c r="F423" s="164"/>
      <c r="G423" s="170">
        <f>'Ingredients Price List'!F423</f>
        <v>0</v>
      </c>
      <c r="H423" s="163">
        <f>'Ingredients Price List'!G423</f>
        <v>0</v>
      </c>
      <c r="I423" s="171">
        <f>'Ingredients Price List'!H423</f>
        <v>0</v>
      </c>
      <c r="J423" s="175"/>
      <c r="K423" s="173">
        <f>'Ingredients Price List'!G423</f>
        <v>0</v>
      </c>
      <c r="L423" s="174">
        <f>J423*'Ingredients Price List'!I423</f>
        <v>0</v>
      </c>
      <c r="N423" s="110"/>
      <c r="T423" s="109"/>
      <c r="U423" s="109"/>
      <c r="V423" s="109"/>
      <c r="W423" s="109"/>
      <c r="X423" s="109"/>
      <c r="Y423" s="109"/>
      <c r="Z423" s="109"/>
      <c r="AA423" s="109"/>
      <c r="AB423" s="109"/>
      <c r="AC423" s="109"/>
      <c r="AD423" s="109"/>
      <c r="AE423" s="109"/>
      <c r="AF423" s="109"/>
    </row>
    <row r="424" spans="2:32" ht="15.95" hidden="1" customHeight="1" x14ac:dyDescent="0.25">
      <c r="B424" s="162" t="str">
        <f>'Ingredients Price List'!B424</f>
        <v>Miscellaneous/Other</v>
      </c>
      <c r="C424" s="163">
        <f>'Ingredients Price List'!D424</f>
        <v>0</v>
      </c>
      <c r="D424" s="164" t="str">
        <v>Irish oat nutty granola</v>
      </c>
      <c r="E424" s="164"/>
      <c r="F424" s="164"/>
      <c r="G424" s="170">
        <f>'Ingredients Price List'!F424</f>
        <v>0</v>
      </c>
      <c r="H424" s="163">
        <f>'Ingredients Price List'!G424</f>
        <v>0</v>
      </c>
      <c r="I424" s="171">
        <f>'Ingredients Price List'!H424</f>
        <v>0</v>
      </c>
      <c r="J424" s="175"/>
      <c r="K424" s="173">
        <f>'Ingredients Price List'!G424</f>
        <v>0</v>
      </c>
      <c r="L424" s="174">
        <f>J424*'Ingredients Price List'!I424</f>
        <v>0</v>
      </c>
      <c r="N424" s="110"/>
      <c r="T424" s="109"/>
      <c r="U424" s="109"/>
      <c r="V424" s="109"/>
      <c r="W424" s="109"/>
      <c r="X424" s="109"/>
      <c r="Y424" s="109"/>
      <c r="Z424" s="109"/>
      <c r="AA424" s="109"/>
      <c r="AB424" s="109"/>
      <c r="AC424" s="109"/>
      <c r="AD424" s="109"/>
      <c r="AE424" s="109"/>
      <c r="AF424" s="109"/>
    </row>
    <row r="425" spans="2:32" ht="15.95" hidden="1" customHeight="1" x14ac:dyDescent="0.25">
      <c r="B425" s="162" t="str">
        <f>'Ingredients Price List'!B425</f>
        <v>Miscellaneous/Other</v>
      </c>
      <c r="C425" s="163">
        <f>'Ingredients Price List'!D425</f>
        <v>0</v>
      </c>
      <c r="D425" s="164" t="str">
        <v>Jar 7-8oz</v>
      </c>
      <c r="E425" s="164"/>
      <c r="F425" s="164"/>
      <c r="G425" s="170">
        <f>'Ingredients Price List'!F425</f>
        <v>0</v>
      </c>
      <c r="H425" s="163">
        <f>'Ingredients Price List'!G425</f>
        <v>0</v>
      </c>
      <c r="I425" s="171">
        <f>'Ingredients Price List'!H425</f>
        <v>0</v>
      </c>
      <c r="J425" s="175"/>
      <c r="K425" s="173">
        <f>'Ingredients Price List'!G425</f>
        <v>0</v>
      </c>
      <c r="L425" s="174">
        <f>J425*'Ingredients Price List'!I425</f>
        <v>0</v>
      </c>
      <c r="N425" s="110"/>
      <c r="T425" s="109"/>
      <c r="U425" s="109"/>
      <c r="V425" s="109"/>
      <c r="W425" s="109"/>
      <c r="X425" s="109"/>
      <c r="Y425" s="109"/>
      <c r="Z425" s="109"/>
      <c r="AA425" s="109"/>
      <c r="AB425" s="109"/>
      <c r="AC425" s="109"/>
      <c r="AD425" s="109"/>
      <c r="AE425" s="109"/>
      <c r="AF425" s="109"/>
    </row>
    <row r="426" spans="2:32" ht="15.95" hidden="1" customHeight="1" x14ac:dyDescent="0.25">
      <c r="B426" s="162" t="str">
        <f>'Ingredients Price List'!B426</f>
        <v>Miscellaneous/Other</v>
      </c>
      <c r="C426" s="163">
        <f>'Ingredients Price List'!D426</f>
        <v>0</v>
      </c>
      <c r="D426" s="164" t="str">
        <v>Jar 7-8oz lid</v>
      </c>
      <c r="E426" s="164"/>
      <c r="F426" s="164"/>
      <c r="G426" s="170">
        <f>'Ingredients Price List'!F426</f>
        <v>0</v>
      </c>
      <c r="H426" s="163">
        <f>'Ingredients Price List'!G426</f>
        <v>0</v>
      </c>
      <c r="I426" s="171">
        <f>'Ingredients Price List'!H426</f>
        <v>0</v>
      </c>
      <c r="J426" s="175"/>
      <c r="K426" s="173">
        <f>'Ingredients Price List'!G426</f>
        <v>0</v>
      </c>
      <c r="L426" s="174">
        <f>J426*'Ingredients Price List'!I426</f>
        <v>0</v>
      </c>
      <c r="N426" s="110"/>
      <c r="T426" s="109"/>
      <c r="U426" s="109"/>
      <c r="V426" s="109"/>
      <c r="W426" s="109"/>
      <c r="X426" s="109"/>
      <c r="Y426" s="109"/>
      <c r="Z426" s="109"/>
      <c r="AA426" s="109"/>
      <c r="AB426" s="109"/>
      <c r="AC426" s="109"/>
      <c r="AD426" s="109"/>
      <c r="AE426" s="109"/>
      <c r="AF426" s="109"/>
    </row>
    <row r="427" spans="2:32" ht="15.95" hidden="1" customHeight="1" x14ac:dyDescent="0.25">
      <c r="B427" s="162" t="str">
        <f>'Ingredients Price List'!B427</f>
        <v>Miscellaneous/Other</v>
      </c>
      <c r="C427" s="163">
        <f>'Ingredients Price List'!D427</f>
        <v>0</v>
      </c>
      <c r="D427" s="164" t="str">
        <v xml:space="preserve">Knife biodegradable </v>
      </c>
      <c r="E427" s="164"/>
      <c r="F427" s="164"/>
      <c r="G427" s="170">
        <f>'Ingredients Price List'!F427</f>
        <v>0</v>
      </c>
      <c r="H427" s="163">
        <f>'Ingredients Price List'!G427</f>
        <v>0</v>
      </c>
      <c r="I427" s="171">
        <f>'Ingredients Price List'!H427</f>
        <v>0</v>
      </c>
      <c r="J427" s="175"/>
      <c r="K427" s="173">
        <f>'Ingredients Price List'!G427</f>
        <v>0</v>
      </c>
      <c r="L427" s="174">
        <f>J427*'Ingredients Price List'!I427</f>
        <v>0</v>
      </c>
      <c r="N427" s="110"/>
      <c r="T427" s="109"/>
      <c r="U427" s="109"/>
      <c r="V427" s="109"/>
      <c r="W427" s="109"/>
      <c r="X427" s="109"/>
      <c r="Y427" s="109"/>
      <c r="Z427" s="109"/>
      <c r="AA427" s="109"/>
      <c r="AB427" s="109"/>
      <c r="AC427" s="109"/>
      <c r="AD427" s="109"/>
      <c r="AE427" s="109"/>
      <c r="AF427" s="109"/>
    </row>
    <row r="428" spans="2:32" ht="15.95" hidden="1" customHeight="1" x14ac:dyDescent="0.25">
      <c r="B428" s="162" t="str">
        <f>'Ingredients Price List'!B428</f>
        <v>Miscellaneous/Other</v>
      </c>
      <c r="C428" s="163">
        <f>'Ingredients Price List'!D428</f>
        <v>0</v>
      </c>
      <c r="D428" s="164" t="str">
        <v>Oat Milk</v>
      </c>
      <c r="E428" s="164"/>
      <c r="F428" s="164"/>
      <c r="G428" s="170">
        <f>'Ingredients Price List'!F428</f>
        <v>0</v>
      </c>
      <c r="H428" s="163">
        <f>'Ingredients Price List'!G428</f>
        <v>0</v>
      </c>
      <c r="I428" s="171">
        <f>'Ingredients Price List'!H428</f>
        <v>0</v>
      </c>
      <c r="J428" s="175"/>
      <c r="K428" s="173">
        <f>'Ingredients Price List'!G428</f>
        <v>0</v>
      </c>
      <c r="L428" s="174">
        <f>J428*'Ingredients Price List'!I428</f>
        <v>0</v>
      </c>
      <c r="N428" s="110"/>
      <c r="T428" s="109"/>
      <c r="U428" s="109"/>
      <c r="V428" s="109"/>
      <c r="W428" s="109"/>
      <c r="X428" s="109"/>
      <c r="Y428" s="109"/>
      <c r="Z428" s="109"/>
      <c r="AA428" s="109"/>
      <c r="AB428" s="109"/>
      <c r="AC428" s="109"/>
      <c r="AD428" s="109"/>
      <c r="AE428" s="109"/>
      <c r="AF428" s="109"/>
    </row>
    <row r="429" spans="2:32" ht="15.95" hidden="1" customHeight="1" x14ac:dyDescent="0.25">
      <c r="B429" s="162" t="str">
        <f>'Ingredients Price List'!B429</f>
        <v>Miscellaneous/Other</v>
      </c>
      <c r="C429" s="163">
        <f>'Ingredients Price List'!D429</f>
        <v>0</v>
      </c>
      <c r="D429" s="164" t="str">
        <v>Soy milk</v>
      </c>
      <c r="E429" s="164"/>
      <c r="F429" s="164"/>
      <c r="G429" s="170">
        <f>'Ingredients Price List'!F429</f>
        <v>0</v>
      </c>
      <c r="H429" s="163">
        <f>'Ingredients Price List'!G429</f>
        <v>0</v>
      </c>
      <c r="I429" s="171">
        <f>'Ingredients Price List'!H429</f>
        <v>0</v>
      </c>
      <c r="J429" s="175"/>
      <c r="K429" s="173">
        <f>'Ingredients Price List'!G429</f>
        <v>0</v>
      </c>
      <c r="L429" s="174">
        <f>J429*'Ingredients Price List'!I429</f>
        <v>0</v>
      </c>
      <c r="N429" s="110"/>
      <c r="T429" s="109"/>
      <c r="U429" s="109"/>
      <c r="V429" s="109"/>
      <c r="W429" s="109"/>
      <c r="X429" s="109"/>
      <c r="Y429" s="109"/>
      <c r="Z429" s="109"/>
      <c r="AA429" s="109"/>
      <c r="AB429" s="109"/>
      <c r="AC429" s="109"/>
      <c r="AD429" s="109"/>
      <c r="AE429" s="109"/>
      <c r="AF429" s="109"/>
    </row>
    <row r="430" spans="2:32" ht="15.95" hidden="1" customHeight="1" x14ac:dyDescent="0.25">
      <c r="B430" s="162" t="str">
        <f>'Ingredients Price List'!B430</f>
        <v>Miscellaneous/Other</v>
      </c>
      <c r="C430" s="163">
        <f>'Ingredients Price List'!D430</f>
        <v>0</v>
      </c>
      <c r="D430" s="164" t="str">
        <v xml:space="preserve">Spoon biodegradable </v>
      </c>
      <c r="E430" s="164"/>
      <c r="F430" s="164"/>
      <c r="G430" s="170">
        <f>'Ingredients Price List'!F430</f>
        <v>0</v>
      </c>
      <c r="H430" s="163">
        <f>'Ingredients Price List'!G430</f>
        <v>0</v>
      </c>
      <c r="I430" s="171">
        <f>'Ingredients Price List'!H430</f>
        <v>0</v>
      </c>
      <c r="J430" s="175"/>
      <c r="K430" s="173">
        <f>'Ingredients Price List'!G430</f>
        <v>0</v>
      </c>
      <c r="L430" s="174">
        <f>J430*'Ingredients Price List'!I430</f>
        <v>0</v>
      </c>
      <c r="N430" s="110"/>
      <c r="T430" s="109"/>
      <c r="U430" s="109"/>
      <c r="V430" s="109"/>
      <c r="W430" s="109"/>
      <c r="X430" s="109"/>
      <c r="Y430" s="109"/>
      <c r="Z430" s="109"/>
      <c r="AA430" s="109"/>
      <c r="AB430" s="109"/>
      <c r="AC430" s="109"/>
      <c r="AD430" s="109"/>
      <c r="AE430" s="109"/>
      <c r="AF430" s="109"/>
    </row>
    <row r="431" spans="2:32" ht="15.95" hidden="1" customHeight="1" x14ac:dyDescent="0.25">
      <c r="B431" s="162" t="str">
        <f>'Ingredients Price List'!B431</f>
        <v>Miscellaneous/Other</v>
      </c>
      <c r="C431" s="163">
        <f>'Ingredients Price List'!D431</f>
        <v>0</v>
      </c>
      <c r="D431" s="164" t="str">
        <v>Square pulp 750ml compostable</v>
      </c>
      <c r="E431" s="164"/>
      <c r="F431" s="164"/>
      <c r="G431" s="170">
        <f>'Ingredients Price List'!F431</f>
        <v>0</v>
      </c>
      <c r="H431" s="163">
        <f>'Ingredients Price List'!G431</f>
        <v>0</v>
      </c>
      <c r="I431" s="171">
        <f>'Ingredients Price List'!H431</f>
        <v>0</v>
      </c>
      <c r="J431" s="175"/>
      <c r="K431" s="173">
        <f>'Ingredients Price List'!G431</f>
        <v>0</v>
      </c>
      <c r="L431" s="174">
        <f>J431*'Ingredients Price List'!I431</f>
        <v>0</v>
      </c>
      <c r="N431" s="110"/>
      <c r="T431" s="109"/>
      <c r="U431" s="109"/>
      <c r="V431" s="109"/>
      <c r="W431" s="109"/>
      <c r="X431" s="109"/>
      <c r="Y431" s="109"/>
      <c r="Z431" s="109"/>
      <c r="AA431" s="109"/>
      <c r="AB431" s="109"/>
      <c r="AC431" s="109"/>
      <c r="AD431" s="109"/>
      <c r="AE431" s="109"/>
      <c r="AF431" s="109"/>
    </row>
    <row r="432" spans="2:32" ht="15.95" hidden="1" customHeight="1" x14ac:dyDescent="0.25">
      <c r="B432" s="162" t="str">
        <f>'Ingredients Price List'!B432</f>
        <v>Miscellaneous/Other</v>
      </c>
      <c r="C432" s="163">
        <f>'Ingredients Price List'!D432</f>
        <v>0</v>
      </c>
      <c r="D432" s="164" t="str">
        <v>Square pulp 750ml lid (PET)</v>
      </c>
      <c r="E432" s="164"/>
      <c r="F432" s="164"/>
      <c r="G432" s="170">
        <f>'Ingredients Price List'!F432</f>
        <v>0</v>
      </c>
      <c r="H432" s="163">
        <f>'Ingredients Price List'!G432</f>
        <v>0</v>
      </c>
      <c r="I432" s="171">
        <f>'Ingredients Price List'!H432</f>
        <v>0</v>
      </c>
      <c r="J432" s="175"/>
      <c r="K432" s="173">
        <f>'Ingredients Price List'!G432</f>
        <v>0</v>
      </c>
      <c r="L432" s="174">
        <f>J432*'Ingredients Price List'!I432</f>
        <v>0</v>
      </c>
      <c r="N432" s="110"/>
      <c r="T432" s="109"/>
      <c r="U432" s="109"/>
      <c r="V432" s="109"/>
      <c r="W432" s="109"/>
      <c r="X432" s="109"/>
      <c r="Y432" s="109"/>
      <c r="Z432" s="109"/>
      <c r="AA432" s="109"/>
      <c r="AB432" s="109"/>
      <c r="AC432" s="109"/>
      <c r="AD432" s="109"/>
      <c r="AE432" s="109"/>
      <c r="AF432" s="109"/>
    </row>
    <row r="433" spans="2:32" ht="15.95" hidden="1" customHeight="1" x14ac:dyDescent="0.25">
      <c r="B433" s="162" t="str">
        <f>'Ingredients Price List'!B433</f>
        <v>Miscellaneous/Other</v>
      </c>
      <c r="C433" s="163">
        <f>'Ingredients Price List'!D433</f>
        <v>0</v>
      </c>
      <c r="D433" s="164" t="str">
        <v>Tahini</v>
      </c>
      <c r="E433" s="164"/>
      <c r="F433" s="164"/>
      <c r="G433" s="170">
        <f>'Ingredients Price List'!F433</f>
        <v>0</v>
      </c>
      <c r="H433" s="163">
        <f>'Ingredients Price List'!G433</f>
        <v>0</v>
      </c>
      <c r="I433" s="171">
        <f>'Ingredients Price List'!H433</f>
        <v>0</v>
      </c>
      <c r="J433" s="175"/>
      <c r="K433" s="173">
        <f>'Ingredients Price List'!G433</f>
        <v>0</v>
      </c>
      <c r="L433" s="174">
        <f>J433*'Ingredients Price List'!I433</f>
        <v>0</v>
      </c>
      <c r="N433" s="110"/>
      <c r="T433" s="109"/>
      <c r="U433" s="109"/>
      <c r="V433" s="109"/>
      <c r="W433" s="109"/>
      <c r="X433" s="109"/>
      <c r="Y433" s="109"/>
      <c r="Z433" s="109"/>
      <c r="AA433" s="109"/>
      <c r="AB433" s="109"/>
      <c r="AC433" s="109"/>
      <c r="AD433" s="109"/>
      <c r="AE433" s="109"/>
      <c r="AF433" s="109"/>
    </row>
    <row r="434" spans="2:32" ht="15.95" hidden="1" customHeight="1" x14ac:dyDescent="0.25">
      <c r="B434" s="162" t="str">
        <f>'Ingredients Price List'!B434</f>
        <v>Miscellaneous/Other</v>
      </c>
      <c r="C434" s="163">
        <f>'Ingredients Price List'!D434</f>
        <v>0</v>
      </c>
      <c r="D434" s="164" t="str">
        <v>Vanilla extract</v>
      </c>
      <c r="E434" s="164"/>
      <c r="F434" s="164"/>
      <c r="G434" s="170">
        <f>'Ingredients Price List'!F434</f>
        <v>0</v>
      </c>
      <c r="H434" s="163">
        <f>'Ingredients Price List'!G434</f>
        <v>0</v>
      </c>
      <c r="I434" s="171">
        <f>'Ingredients Price List'!H434</f>
        <v>0</v>
      </c>
      <c r="J434" s="175"/>
      <c r="K434" s="173">
        <f>'Ingredients Price List'!G434</f>
        <v>0</v>
      </c>
      <c r="L434" s="174">
        <f>J434*'Ingredients Price List'!I434</f>
        <v>0</v>
      </c>
      <c r="N434" s="110"/>
      <c r="T434" s="109"/>
      <c r="U434" s="109"/>
      <c r="V434" s="109"/>
      <c r="W434" s="109"/>
      <c r="X434" s="109"/>
      <c r="Y434" s="109"/>
      <c r="Z434" s="109"/>
      <c r="AA434" s="109"/>
      <c r="AB434" s="109"/>
      <c r="AC434" s="109"/>
      <c r="AD434" s="109"/>
      <c r="AE434" s="109"/>
      <c r="AF434" s="109"/>
    </row>
    <row r="435" spans="2:32" ht="15.95" hidden="1" customHeight="1" x14ac:dyDescent="0.25">
      <c r="B435" s="162" t="str">
        <f>'Ingredients Price List'!B435</f>
        <v>Miscellaneous/Other</v>
      </c>
      <c r="C435" s="163">
        <f>'Ingredients Price List'!D435</f>
        <v>0</v>
      </c>
      <c r="D435" s="164" t="str">
        <v>Water</v>
      </c>
      <c r="E435" s="164"/>
      <c r="F435" s="164"/>
      <c r="G435" s="170">
        <f>'Ingredients Price List'!F435</f>
        <v>0</v>
      </c>
      <c r="H435" s="163">
        <f>'Ingredients Price List'!G435</f>
        <v>0</v>
      </c>
      <c r="I435" s="171">
        <f>'Ingredients Price List'!H435</f>
        <v>0</v>
      </c>
      <c r="J435" s="175"/>
      <c r="K435" s="173">
        <f>'Ingredients Price List'!G435</f>
        <v>0</v>
      </c>
      <c r="L435" s="174">
        <f>J435*'Ingredients Price List'!I435</f>
        <v>0</v>
      </c>
      <c r="N435" s="110"/>
      <c r="T435" s="109"/>
      <c r="U435" s="109"/>
      <c r="V435" s="109"/>
      <c r="W435" s="109"/>
      <c r="X435" s="109"/>
      <c r="Y435" s="109"/>
      <c r="Z435" s="109"/>
      <c r="AA435" s="109"/>
      <c r="AB435" s="109"/>
      <c r="AC435" s="109"/>
      <c r="AD435" s="109"/>
      <c r="AE435" s="109"/>
      <c r="AF435" s="109"/>
    </row>
    <row r="436" spans="2:32" ht="15.95" customHeight="1" x14ac:dyDescent="0.25">
      <c r="B436" s="162" t="str">
        <f>'Ingredients Price List'!B436</f>
        <v>Nuts, Seeds, Oils &amp; Dried Fruit</v>
      </c>
      <c r="C436" s="163" t="str">
        <f>'Ingredients Price List'!D436</f>
        <v>Almonds- flaked</v>
      </c>
      <c r="D436" s="164" cm="1">
        <f t="array" ref="D436:D471">_xlfn._xlws.SORT(NutsSeedsOilsDriedFruit1,1,1)</f>
        <v>0</v>
      </c>
      <c r="E436" s="164" t="str" cm="1">
        <f t="array" ref="E436:E446">_xlfn._xlws.FILTER(NutsSeedsOilsDriedFruit2, (NutsSeedsOilsDriedFruit2&lt;&gt;0))</f>
        <v>Almonds- flaked</v>
      </c>
      <c r="F436" s="169">
        <f>COUNTA(NutsSeedsOilsDriedFruit)</f>
        <v>11</v>
      </c>
      <c r="G436" s="170">
        <f>'Ingredients Price List'!F436</f>
        <v>1</v>
      </c>
      <c r="H436" s="163" t="str">
        <f>'Ingredients Price List'!G436</f>
        <v>kg</v>
      </c>
      <c r="I436" s="171">
        <f>'Ingredients Price List'!H436</f>
        <v>10.6</v>
      </c>
      <c r="J436" s="175"/>
      <c r="K436" s="173" t="str">
        <f>'Ingredients Price List'!G436</f>
        <v>kg</v>
      </c>
      <c r="L436" s="174">
        <f>J436*'Ingredients Price List'!I436</f>
        <v>0</v>
      </c>
      <c r="N436" s="110"/>
      <c r="T436" s="109"/>
      <c r="U436" s="109"/>
      <c r="V436" s="109"/>
      <c r="W436" s="109"/>
      <c r="X436" s="109"/>
      <c r="Y436" s="109"/>
      <c r="Z436" s="109"/>
      <c r="AA436" s="109"/>
      <c r="AB436" s="109"/>
      <c r="AC436" s="109"/>
      <c r="AD436" s="109"/>
      <c r="AE436" s="109"/>
      <c r="AF436" s="109"/>
    </row>
    <row r="437" spans="2:32" ht="15.95" customHeight="1" x14ac:dyDescent="0.25">
      <c r="B437" s="162" t="str">
        <f>'Ingredients Price List'!B437</f>
        <v>Nuts, Seeds, Oils &amp; Dried Fruit</v>
      </c>
      <c r="C437" s="163" t="str">
        <f>'Ingredients Price List'!D437</f>
        <v>Almonds-whole</v>
      </c>
      <c r="D437" s="164">
        <v>0</v>
      </c>
      <c r="E437" s="164" t="str">
        <v>Almonds-whole</v>
      </c>
      <c r="F437" s="164"/>
      <c r="G437" s="170">
        <f>'Ingredients Price List'!F437</f>
        <v>1</v>
      </c>
      <c r="H437" s="163" t="str">
        <f>'Ingredients Price List'!G437</f>
        <v>kg</v>
      </c>
      <c r="I437" s="171">
        <f>'Ingredients Price List'!H437</f>
        <v>10</v>
      </c>
      <c r="J437" s="175"/>
      <c r="K437" s="173" t="str">
        <f>'Ingredients Price List'!G437</f>
        <v>kg</v>
      </c>
      <c r="L437" s="174">
        <f>J437*'Ingredients Price List'!I437</f>
        <v>0</v>
      </c>
      <c r="N437" s="110"/>
      <c r="T437" s="109"/>
      <c r="U437" s="109"/>
      <c r="V437" s="109"/>
      <c r="W437" s="109"/>
      <c r="X437" s="109"/>
      <c r="Y437" s="109"/>
      <c r="Z437" s="109"/>
      <c r="AA437" s="109"/>
      <c r="AB437" s="109"/>
      <c r="AC437" s="109"/>
      <c r="AD437" s="109"/>
      <c r="AE437" s="109"/>
      <c r="AF437" s="109"/>
    </row>
    <row r="438" spans="2:32" ht="15.95" customHeight="1" x14ac:dyDescent="0.25">
      <c r="B438" s="162" t="str">
        <f>'Ingredients Price List'!B438</f>
        <v>Nuts, Seeds, Oils &amp; Dried Fruit</v>
      </c>
      <c r="C438" s="163" t="str">
        <f>'Ingredients Price List'!D438</f>
        <v>Cashew</v>
      </c>
      <c r="D438" s="164">
        <v>0</v>
      </c>
      <c r="E438" s="164" t="str">
        <v>Cashew</v>
      </c>
      <c r="F438" s="164"/>
      <c r="G438" s="170">
        <f>'Ingredients Price List'!F438</f>
        <v>1</v>
      </c>
      <c r="H438" s="163" t="str">
        <f>'Ingredients Price List'!G438</f>
        <v>kg</v>
      </c>
      <c r="I438" s="171">
        <f>'Ingredients Price List'!H438</f>
        <v>11.5</v>
      </c>
      <c r="J438" s="175"/>
      <c r="K438" s="173" t="str">
        <f>'Ingredients Price List'!G438</f>
        <v>kg</v>
      </c>
      <c r="L438" s="174">
        <f>J438*'Ingredients Price List'!I438</f>
        <v>0</v>
      </c>
      <c r="N438" s="110"/>
      <c r="T438" s="109"/>
      <c r="U438" s="109"/>
      <c r="V438" s="109"/>
      <c r="W438" s="109"/>
      <c r="X438" s="109"/>
      <c r="Y438" s="109"/>
      <c r="Z438" s="109"/>
      <c r="AA438" s="109"/>
      <c r="AB438" s="109"/>
      <c r="AC438" s="109"/>
      <c r="AD438" s="109"/>
      <c r="AE438" s="109"/>
      <c r="AF438" s="109"/>
    </row>
    <row r="439" spans="2:32" ht="15.95" customHeight="1" x14ac:dyDescent="0.25">
      <c r="B439" s="162" t="str">
        <f>'Ingredients Price List'!B439</f>
        <v>Nuts, Seeds, Oils &amp; Dried Fruit</v>
      </c>
      <c r="C439" s="163" t="str">
        <f>'Ingredients Price List'!D439</f>
        <v xml:space="preserve">Coconut  </v>
      </c>
      <c r="D439" s="164">
        <v>0</v>
      </c>
      <c r="E439" s="164" t="str">
        <v xml:space="preserve">Coconut  </v>
      </c>
      <c r="F439" s="164"/>
      <c r="G439" s="170">
        <f>'Ingredients Price List'!F439</f>
        <v>1</v>
      </c>
      <c r="H439" s="163" t="str">
        <f>'Ingredients Price List'!G439</f>
        <v>kg</v>
      </c>
      <c r="I439" s="171">
        <f>'Ingredients Price List'!H439</f>
        <v>4.55</v>
      </c>
      <c r="J439" s="175"/>
      <c r="K439" s="173" t="str">
        <f>'Ingredients Price List'!G439</f>
        <v>kg</v>
      </c>
      <c r="L439" s="174">
        <f>J439*'Ingredients Price List'!I439</f>
        <v>0</v>
      </c>
      <c r="N439" s="110"/>
      <c r="T439" s="109"/>
      <c r="U439" s="109"/>
      <c r="V439" s="109"/>
      <c r="W439" s="109"/>
      <c r="X439" s="109"/>
      <c r="Y439" s="109"/>
      <c r="Z439" s="109"/>
      <c r="AA439" s="109"/>
      <c r="AB439" s="109"/>
      <c r="AC439" s="109"/>
      <c r="AD439" s="109"/>
      <c r="AE439" s="109"/>
      <c r="AF439" s="109"/>
    </row>
    <row r="440" spans="2:32" ht="15.95" customHeight="1" x14ac:dyDescent="0.25">
      <c r="B440" s="162" t="str">
        <f>'Ingredients Price List'!B440</f>
        <v>Nuts, Seeds, Oils &amp; Dried Fruit</v>
      </c>
      <c r="C440" s="163" t="str">
        <f>'Ingredients Price List'!D440</f>
        <v>Walnuts</v>
      </c>
      <c r="D440" s="164">
        <v>0</v>
      </c>
      <c r="E440" s="164" t="str">
        <v>Cranberries</v>
      </c>
      <c r="F440" s="164"/>
      <c r="G440" s="170">
        <f>'Ingredients Price List'!F440</f>
        <v>1</v>
      </c>
      <c r="H440" s="163" t="str">
        <f>'Ingredients Price List'!G440</f>
        <v>kg</v>
      </c>
      <c r="I440" s="171">
        <f>'Ingredients Price List'!H440</f>
        <v>12.5</v>
      </c>
      <c r="J440" s="175"/>
      <c r="K440" s="173" t="str">
        <f>'Ingredients Price List'!G440</f>
        <v>kg</v>
      </c>
      <c r="L440" s="174">
        <f>J440*'Ingredients Price List'!I440</f>
        <v>0</v>
      </c>
      <c r="N440" s="110"/>
      <c r="T440" s="109"/>
      <c r="U440" s="109"/>
      <c r="V440" s="109"/>
      <c r="W440" s="109"/>
      <c r="X440" s="109"/>
      <c r="Y440" s="109"/>
      <c r="Z440" s="109"/>
      <c r="AA440" s="109"/>
      <c r="AB440" s="109"/>
      <c r="AC440" s="109"/>
      <c r="AD440" s="109"/>
      <c r="AE440" s="109"/>
      <c r="AF440" s="109"/>
    </row>
    <row r="441" spans="2:32" ht="15.95" customHeight="1" x14ac:dyDescent="0.25">
      <c r="B441" s="162" t="str">
        <f>'Ingredients Price List'!B441</f>
        <v>Nuts, Seeds, Oils &amp; Dried Fruit</v>
      </c>
      <c r="C441" s="163" t="str">
        <f>'Ingredients Price List'!D441</f>
        <v>Sunflower Oil</v>
      </c>
      <c r="D441" s="164">
        <v>0</v>
      </c>
      <c r="E441" s="164" t="str">
        <v>Pumpkin Seeds</v>
      </c>
      <c r="F441" s="164"/>
      <c r="G441" s="170">
        <f>'Ingredients Price List'!F441</f>
        <v>0</v>
      </c>
      <c r="H441" s="163" t="str">
        <f>'Ingredients Price List'!G441</f>
        <v>litre</v>
      </c>
      <c r="I441" s="171">
        <f>'Ingredients Price List'!H441</f>
        <v>1.2</v>
      </c>
      <c r="J441" s="175"/>
      <c r="K441" s="173" t="str">
        <f>'Ingredients Price List'!G441</f>
        <v>litre</v>
      </c>
      <c r="L441" s="174">
        <f>J441*'Ingredients Price List'!I441</f>
        <v>0</v>
      </c>
      <c r="N441" s="110"/>
      <c r="T441" s="109"/>
      <c r="U441" s="109"/>
      <c r="V441" s="109"/>
      <c r="W441" s="109"/>
      <c r="X441" s="109"/>
      <c r="Y441" s="109"/>
      <c r="Z441" s="109"/>
      <c r="AA441" s="109"/>
      <c r="AB441" s="109"/>
      <c r="AC441" s="109"/>
      <c r="AD441" s="109"/>
      <c r="AE441" s="109"/>
      <c r="AF441" s="109"/>
    </row>
    <row r="442" spans="2:32" ht="15.95" customHeight="1" x14ac:dyDescent="0.25">
      <c r="B442" s="162" t="str">
        <f>'Ingredients Price List'!B442</f>
        <v>Nuts, Seeds, Oils &amp; Dried Fruit</v>
      </c>
      <c r="C442" s="163" t="str">
        <f>'Ingredients Price List'!D442</f>
        <v>Vegetable Oil</v>
      </c>
      <c r="D442" s="164">
        <v>0</v>
      </c>
      <c r="E442" s="164" t="str">
        <v>Sunflower Oil</v>
      </c>
      <c r="F442" s="164"/>
      <c r="G442" s="170">
        <f>'Ingredients Price List'!F442</f>
        <v>1</v>
      </c>
      <c r="H442" s="163" t="str">
        <f>'Ingredients Price List'!G442</f>
        <v>litre</v>
      </c>
      <c r="I442" s="171">
        <f>'Ingredients Price List'!H442</f>
        <v>1.1000000000000001</v>
      </c>
      <c r="J442" s="175"/>
      <c r="K442" s="173" t="str">
        <f>'Ingredients Price List'!G442</f>
        <v>litre</v>
      </c>
      <c r="L442" s="174">
        <f>J442*'Ingredients Price List'!I442</f>
        <v>0</v>
      </c>
      <c r="N442" s="110"/>
      <c r="T442" s="109"/>
      <c r="U442" s="109"/>
      <c r="V442" s="109"/>
      <c r="W442" s="109"/>
      <c r="X442" s="109"/>
      <c r="Y442" s="109"/>
      <c r="Z442" s="109"/>
      <c r="AA442" s="109"/>
      <c r="AB442" s="109"/>
      <c r="AC442" s="109"/>
      <c r="AD442" s="109"/>
      <c r="AE442" s="109"/>
      <c r="AF442" s="109"/>
    </row>
    <row r="443" spans="2:32" ht="15.95" customHeight="1" x14ac:dyDescent="0.25">
      <c r="B443" s="162" t="str">
        <f>'Ingredients Price List'!B443</f>
        <v>Nuts, Seeds, Oils &amp; Dried Fruit</v>
      </c>
      <c r="C443" s="163" t="str">
        <f>'Ingredients Price List'!D443</f>
        <v>Virgin Olive Oil</v>
      </c>
      <c r="D443" s="164">
        <v>0</v>
      </c>
      <c r="E443" s="164" t="str">
        <v>Sunflower Seeds</v>
      </c>
      <c r="F443" s="164"/>
      <c r="G443" s="170">
        <f>'Ingredients Price List'!F443</f>
        <v>1</v>
      </c>
      <c r="H443" s="163" t="str">
        <f>'Ingredients Price List'!G443</f>
        <v>litre</v>
      </c>
      <c r="I443" s="171">
        <f>'Ingredients Price List'!H443</f>
        <v>4.5</v>
      </c>
      <c r="J443" s="175"/>
      <c r="K443" s="173" t="str">
        <f>'Ingredients Price List'!G443</f>
        <v>litre</v>
      </c>
      <c r="L443" s="174">
        <f>J443*'Ingredients Price List'!I443</f>
        <v>0</v>
      </c>
      <c r="N443" s="110"/>
      <c r="T443" s="109"/>
      <c r="U443" s="109"/>
      <c r="V443" s="109"/>
      <c r="W443" s="109"/>
      <c r="X443" s="109"/>
      <c r="Y443" s="109"/>
      <c r="Z443" s="109"/>
      <c r="AA443" s="109"/>
      <c r="AB443" s="109"/>
      <c r="AC443" s="109"/>
      <c r="AD443" s="109"/>
      <c r="AE443" s="109"/>
      <c r="AF443" s="109"/>
    </row>
    <row r="444" spans="2:32" ht="15.95" customHeight="1" x14ac:dyDescent="0.25">
      <c r="B444" s="162" t="str">
        <f>'Ingredients Price List'!B444</f>
        <v>Nuts, Seeds, Oils &amp; Dried Fruit</v>
      </c>
      <c r="C444" s="163" t="str">
        <f>'Ingredients Price List'!D444</f>
        <v>Pumpkin Seeds</v>
      </c>
      <c r="D444" s="164">
        <v>0</v>
      </c>
      <c r="E444" s="164" t="str">
        <v>Vegetable Oil</v>
      </c>
      <c r="F444" s="164"/>
      <c r="G444" s="170">
        <f>'Ingredients Price List'!F444</f>
        <v>1</v>
      </c>
      <c r="H444" s="163" t="str">
        <f>'Ingredients Price List'!G444</f>
        <v>kg</v>
      </c>
      <c r="I444" s="171">
        <f>'Ingredients Price List'!H444</f>
        <v>5.35</v>
      </c>
      <c r="J444" s="175"/>
      <c r="K444" s="173" t="str">
        <f>'Ingredients Price List'!G444</f>
        <v>kg</v>
      </c>
      <c r="L444" s="174">
        <f>J444*'Ingredients Price List'!I444</f>
        <v>0</v>
      </c>
      <c r="N444" s="110"/>
      <c r="T444" s="109"/>
      <c r="U444" s="109"/>
      <c r="V444" s="109"/>
      <c r="W444" s="109"/>
      <c r="X444" s="109"/>
      <c r="Y444" s="109"/>
      <c r="Z444" s="109"/>
      <c r="AA444" s="109"/>
      <c r="AB444" s="109"/>
      <c r="AC444" s="109"/>
      <c r="AD444" s="109"/>
      <c r="AE444" s="109"/>
      <c r="AF444" s="109"/>
    </row>
    <row r="445" spans="2:32" ht="15.95" customHeight="1" x14ac:dyDescent="0.25">
      <c r="B445" s="162" t="str">
        <f>'Ingredients Price List'!B445</f>
        <v>Nuts, Seeds, Oils &amp; Dried Fruit</v>
      </c>
      <c r="C445" s="163" t="str">
        <f>'Ingredients Price List'!D445</f>
        <v>Sunflower Seeds</v>
      </c>
      <c r="D445" s="164">
        <v>0</v>
      </c>
      <c r="E445" s="164" t="str">
        <v>Virgin Olive Oil</v>
      </c>
      <c r="F445" s="164"/>
      <c r="G445" s="170">
        <f>'Ingredients Price List'!F445</f>
        <v>1</v>
      </c>
      <c r="H445" s="163" t="str">
        <f>'Ingredients Price List'!G445</f>
        <v>kg</v>
      </c>
      <c r="I445" s="171">
        <f>'Ingredients Price List'!H445</f>
        <v>1.35</v>
      </c>
      <c r="J445" s="175"/>
      <c r="K445" s="173" t="str">
        <f>'Ingredients Price List'!G445</f>
        <v>kg</v>
      </c>
      <c r="L445" s="174">
        <f>J445*'Ingredients Price List'!I445</f>
        <v>0</v>
      </c>
      <c r="N445" s="110"/>
      <c r="T445" s="109"/>
      <c r="U445" s="109"/>
      <c r="V445" s="109"/>
      <c r="W445" s="109"/>
      <c r="X445" s="109"/>
      <c r="Y445" s="109"/>
      <c r="Z445" s="109"/>
      <c r="AA445" s="109"/>
      <c r="AB445" s="109"/>
      <c r="AC445" s="109"/>
      <c r="AD445" s="109"/>
      <c r="AE445" s="109"/>
      <c r="AF445" s="109"/>
    </row>
    <row r="446" spans="2:32" ht="15.95" customHeight="1" x14ac:dyDescent="0.25">
      <c r="B446" s="162" t="str">
        <f>'Ingredients Price List'!B446</f>
        <v>Nuts, Seeds, Oils &amp; Dried Fruit</v>
      </c>
      <c r="C446" s="163" t="str">
        <f>'Ingredients Price List'!D446</f>
        <v>Cranberries</v>
      </c>
      <c r="D446" s="164">
        <v>0</v>
      </c>
      <c r="E446" s="164" t="str">
        <v>Walnuts</v>
      </c>
      <c r="F446" s="164"/>
      <c r="G446" s="170">
        <f>'Ingredients Price List'!F446</f>
        <v>1</v>
      </c>
      <c r="H446" s="163" t="str">
        <f>'Ingredients Price List'!G446</f>
        <v>kg</v>
      </c>
      <c r="I446" s="171">
        <f>'Ingredients Price List'!H446</f>
        <v>6.3</v>
      </c>
      <c r="J446" s="175"/>
      <c r="K446" s="173" t="str">
        <f>'Ingredients Price List'!G446</f>
        <v>kg</v>
      </c>
      <c r="L446" s="174">
        <f>J446*'Ingredients Price List'!I446</f>
        <v>0</v>
      </c>
      <c r="N446" s="110"/>
      <c r="T446" s="109"/>
      <c r="U446" s="109"/>
      <c r="V446" s="109"/>
      <c r="W446" s="109"/>
      <c r="X446" s="109"/>
      <c r="Y446" s="109"/>
      <c r="Z446" s="109"/>
      <c r="AA446" s="109"/>
      <c r="AB446" s="109"/>
      <c r="AC446" s="109"/>
      <c r="AD446" s="109"/>
      <c r="AE446" s="109"/>
      <c r="AF446" s="109"/>
    </row>
    <row r="447" spans="2:32" ht="15.95" customHeight="1" x14ac:dyDescent="0.25">
      <c r="B447" s="162" t="str">
        <f>'Ingredients Price List'!B447</f>
        <v>Nuts, Seeds, Oils &amp; Dried Fruit</v>
      </c>
      <c r="C447" s="163">
        <f>'Ingredients Price List'!D447</f>
        <v>0</v>
      </c>
      <c r="D447" s="164">
        <v>0</v>
      </c>
      <c r="E447" s="164"/>
      <c r="F447" s="164"/>
      <c r="G447" s="170">
        <f>'Ingredients Price List'!F447</f>
        <v>0</v>
      </c>
      <c r="H447" s="163">
        <f>'Ingredients Price List'!G447</f>
        <v>0</v>
      </c>
      <c r="I447" s="171">
        <f>'Ingredients Price List'!H447</f>
        <v>0</v>
      </c>
      <c r="J447" s="175"/>
      <c r="K447" s="173">
        <f>'Ingredients Price List'!G447</f>
        <v>0</v>
      </c>
      <c r="L447" s="174">
        <f>J447*'Ingredients Price List'!I447</f>
        <v>0</v>
      </c>
      <c r="N447" s="110"/>
      <c r="T447" s="109"/>
      <c r="U447" s="109"/>
      <c r="V447" s="109"/>
      <c r="W447" s="109"/>
      <c r="X447" s="109"/>
      <c r="Y447" s="109"/>
      <c r="Z447" s="109"/>
      <c r="AA447" s="109"/>
      <c r="AB447" s="109"/>
      <c r="AC447" s="109"/>
      <c r="AD447" s="109"/>
      <c r="AE447" s="109"/>
      <c r="AF447" s="109"/>
    </row>
    <row r="448" spans="2:32" ht="15.95" hidden="1" customHeight="1" x14ac:dyDescent="0.25">
      <c r="B448" s="162" t="str">
        <f>'Ingredients Price List'!B448</f>
        <v>Nuts, Seeds, Oils &amp; Dried Fruit</v>
      </c>
      <c r="C448" s="163">
        <f>'Ingredients Price List'!D448</f>
        <v>0</v>
      </c>
      <c r="D448" s="164">
        <v>0</v>
      </c>
      <c r="E448" s="164"/>
      <c r="F448" s="164"/>
      <c r="G448" s="170">
        <f>'Ingredients Price List'!F448</f>
        <v>0</v>
      </c>
      <c r="H448" s="163">
        <f>'Ingredients Price List'!G448</f>
        <v>0</v>
      </c>
      <c r="I448" s="171">
        <f>'Ingredients Price List'!H448</f>
        <v>0</v>
      </c>
      <c r="J448" s="175"/>
      <c r="K448" s="173">
        <f>'Ingredients Price List'!G448</f>
        <v>0</v>
      </c>
      <c r="L448" s="174">
        <f>J448*'Ingredients Price List'!I448</f>
        <v>0</v>
      </c>
      <c r="N448" s="110"/>
      <c r="T448" s="109"/>
      <c r="U448" s="109"/>
      <c r="V448" s="109"/>
      <c r="W448" s="109"/>
      <c r="X448" s="109"/>
      <c r="Y448" s="109"/>
      <c r="Z448" s="109"/>
      <c r="AA448" s="109"/>
      <c r="AB448" s="109"/>
      <c r="AC448" s="109"/>
      <c r="AD448" s="109"/>
      <c r="AE448" s="109"/>
      <c r="AF448" s="109"/>
    </row>
    <row r="449" spans="2:32" ht="15.95" hidden="1" customHeight="1" x14ac:dyDescent="0.25">
      <c r="B449" s="162" t="str">
        <f>'Ingredients Price List'!B449</f>
        <v>Nuts, Seeds, Oils &amp; Dried Fruit</v>
      </c>
      <c r="C449" s="163">
        <f>'Ingredients Price List'!D449</f>
        <v>0</v>
      </c>
      <c r="D449" s="164">
        <v>0</v>
      </c>
      <c r="E449" s="164"/>
      <c r="F449" s="164"/>
      <c r="G449" s="170">
        <f>'Ingredients Price List'!F449</f>
        <v>0</v>
      </c>
      <c r="H449" s="163">
        <f>'Ingredients Price List'!G449</f>
        <v>0</v>
      </c>
      <c r="I449" s="171">
        <f>'Ingredients Price List'!H449</f>
        <v>0</v>
      </c>
      <c r="J449" s="175"/>
      <c r="K449" s="173">
        <f>'Ingredients Price List'!G449</f>
        <v>0</v>
      </c>
      <c r="L449" s="174">
        <f>J449*'Ingredients Price List'!I449</f>
        <v>0</v>
      </c>
      <c r="N449" s="110"/>
      <c r="T449" s="109"/>
      <c r="U449" s="109"/>
      <c r="V449" s="109"/>
      <c r="W449" s="109"/>
      <c r="X449" s="109"/>
      <c r="Y449" s="109"/>
      <c r="Z449" s="109"/>
      <c r="AA449" s="109"/>
      <c r="AB449" s="109"/>
      <c r="AC449" s="109"/>
      <c r="AD449" s="109"/>
      <c r="AE449" s="109"/>
      <c r="AF449" s="109"/>
    </row>
    <row r="450" spans="2:32" ht="15.95" hidden="1" customHeight="1" x14ac:dyDescent="0.25">
      <c r="B450" s="162" t="str">
        <f>'Ingredients Price List'!B450</f>
        <v>Nuts, Seeds, Oils &amp; Dried Fruit</v>
      </c>
      <c r="C450" s="163">
        <f>'Ingredients Price List'!D450</f>
        <v>0</v>
      </c>
      <c r="D450" s="164">
        <v>0</v>
      </c>
      <c r="E450" s="164"/>
      <c r="F450" s="164"/>
      <c r="G450" s="170">
        <f>'Ingredients Price List'!F450</f>
        <v>0</v>
      </c>
      <c r="H450" s="163">
        <f>'Ingredients Price List'!G450</f>
        <v>0</v>
      </c>
      <c r="I450" s="171">
        <f>'Ingredients Price List'!H450</f>
        <v>0</v>
      </c>
      <c r="J450" s="175"/>
      <c r="K450" s="173">
        <f>'Ingredients Price List'!G450</f>
        <v>0</v>
      </c>
      <c r="L450" s="174">
        <f>J450*'Ingredients Price List'!I450</f>
        <v>0</v>
      </c>
      <c r="N450" s="110"/>
      <c r="T450" s="109"/>
      <c r="U450" s="109"/>
      <c r="V450" s="109"/>
      <c r="W450" s="109"/>
      <c r="X450" s="109"/>
      <c r="Y450" s="109"/>
      <c r="Z450" s="109"/>
      <c r="AA450" s="109"/>
      <c r="AB450" s="109"/>
      <c r="AC450" s="109"/>
      <c r="AD450" s="109"/>
      <c r="AE450" s="109"/>
      <c r="AF450" s="109"/>
    </row>
    <row r="451" spans="2:32" ht="15.95" hidden="1" customHeight="1" x14ac:dyDescent="0.25">
      <c r="B451" s="162" t="str">
        <f>'Ingredients Price List'!B451</f>
        <v>Nuts, Seeds, Oils &amp; Dried Fruit</v>
      </c>
      <c r="C451" s="163">
        <f>'Ingredients Price List'!D451</f>
        <v>0</v>
      </c>
      <c r="D451" s="164">
        <v>0</v>
      </c>
      <c r="E451" s="164"/>
      <c r="F451" s="164"/>
      <c r="G451" s="170">
        <f>'Ingredients Price List'!F451</f>
        <v>0</v>
      </c>
      <c r="H451" s="163">
        <f>'Ingredients Price List'!G451</f>
        <v>0</v>
      </c>
      <c r="I451" s="171">
        <f>'Ingredients Price List'!H451</f>
        <v>0</v>
      </c>
      <c r="J451" s="175"/>
      <c r="K451" s="173">
        <f>'Ingredients Price List'!G451</f>
        <v>0</v>
      </c>
      <c r="L451" s="174">
        <f>J451*'Ingredients Price List'!I451</f>
        <v>0</v>
      </c>
      <c r="N451" s="110"/>
      <c r="T451" s="109"/>
      <c r="U451" s="109"/>
      <c r="V451" s="109"/>
      <c r="W451" s="109"/>
      <c r="X451" s="109"/>
      <c r="Y451" s="109"/>
      <c r="Z451" s="109"/>
      <c r="AA451" s="109"/>
      <c r="AB451" s="109"/>
      <c r="AC451" s="109"/>
      <c r="AD451" s="109"/>
      <c r="AE451" s="109"/>
      <c r="AF451" s="109"/>
    </row>
    <row r="452" spans="2:32" ht="15.95" hidden="1" customHeight="1" x14ac:dyDescent="0.25">
      <c r="B452" s="162" t="str">
        <f>'Ingredients Price List'!B452</f>
        <v>Nuts, Seeds, Oils &amp; Dried Fruit</v>
      </c>
      <c r="C452" s="163">
        <f>'Ingredients Price List'!D452</f>
        <v>0</v>
      </c>
      <c r="D452" s="164">
        <v>0</v>
      </c>
      <c r="E452" s="164"/>
      <c r="F452" s="164"/>
      <c r="G452" s="170">
        <f>'Ingredients Price List'!F452</f>
        <v>0</v>
      </c>
      <c r="H452" s="163">
        <f>'Ingredients Price List'!G452</f>
        <v>0</v>
      </c>
      <c r="I452" s="171">
        <f>'Ingredients Price List'!H452</f>
        <v>0</v>
      </c>
      <c r="J452" s="175"/>
      <c r="K452" s="173">
        <f>'Ingredients Price List'!G452</f>
        <v>0</v>
      </c>
      <c r="L452" s="174">
        <f>J452*'Ingredients Price List'!I452</f>
        <v>0</v>
      </c>
      <c r="N452" s="110"/>
      <c r="T452" s="109"/>
      <c r="U452" s="109"/>
      <c r="V452" s="109"/>
      <c r="W452" s="109"/>
      <c r="X452" s="109"/>
      <c r="Y452" s="109"/>
      <c r="Z452" s="109"/>
      <c r="AA452" s="109"/>
      <c r="AB452" s="109"/>
      <c r="AC452" s="109"/>
      <c r="AD452" s="109"/>
      <c r="AE452" s="109"/>
      <c r="AF452" s="109"/>
    </row>
    <row r="453" spans="2:32" ht="15.95" hidden="1" customHeight="1" x14ac:dyDescent="0.25">
      <c r="B453" s="162" t="str">
        <f>'Ingredients Price List'!B453</f>
        <v>Nuts, Seeds, Oils &amp; Dried Fruit</v>
      </c>
      <c r="C453" s="163">
        <f>'Ingredients Price List'!D453</f>
        <v>0</v>
      </c>
      <c r="D453" s="164">
        <v>0</v>
      </c>
      <c r="E453" s="164"/>
      <c r="F453" s="164"/>
      <c r="G453" s="170">
        <f>'Ingredients Price List'!F453</f>
        <v>0</v>
      </c>
      <c r="H453" s="163">
        <f>'Ingredients Price List'!G453</f>
        <v>0</v>
      </c>
      <c r="I453" s="171">
        <f>'Ingredients Price List'!H453</f>
        <v>0</v>
      </c>
      <c r="J453" s="175"/>
      <c r="K453" s="173">
        <f>'Ingredients Price List'!G453</f>
        <v>0</v>
      </c>
      <c r="L453" s="174">
        <f>J453*'Ingredients Price List'!I453</f>
        <v>0</v>
      </c>
      <c r="N453" s="110"/>
      <c r="T453" s="109"/>
      <c r="U453" s="109"/>
      <c r="V453" s="109"/>
      <c r="W453" s="109"/>
      <c r="X453" s="109"/>
      <c r="Y453" s="109"/>
      <c r="Z453" s="109"/>
      <c r="AA453" s="109"/>
      <c r="AB453" s="109"/>
      <c r="AC453" s="109"/>
      <c r="AD453" s="109"/>
      <c r="AE453" s="109"/>
      <c r="AF453" s="109"/>
    </row>
    <row r="454" spans="2:32" ht="15.95" hidden="1" customHeight="1" x14ac:dyDescent="0.25">
      <c r="B454" s="162" t="str">
        <f>'Ingredients Price List'!B454</f>
        <v>Nuts, Seeds, Oils &amp; Dried Fruit</v>
      </c>
      <c r="C454" s="163">
        <f>'Ingredients Price List'!D454</f>
        <v>0</v>
      </c>
      <c r="D454" s="164">
        <v>0</v>
      </c>
      <c r="E454" s="164"/>
      <c r="F454" s="164"/>
      <c r="G454" s="170">
        <f>'Ingredients Price List'!F454</f>
        <v>0</v>
      </c>
      <c r="H454" s="163">
        <f>'Ingredients Price List'!G454</f>
        <v>0</v>
      </c>
      <c r="I454" s="171">
        <f>'Ingredients Price List'!H454</f>
        <v>0</v>
      </c>
      <c r="J454" s="175"/>
      <c r="K454" s="173">
        <f>'Ingredients Price List'!G454</f>
        <v>0</v>
      </c>
      <c r="L454" s="174">
        <f>J454*'Ingredients Price List'!I454</f>
        <v>0</v>
      </c>
      <c r="N454" s="110"/>
      <c r="T454" s="109"/>
      <c r="U454" s="109"/>
      <c r="V454" s="109"/>
      <c r="W454" s="109"/>
      <c r="X454" s="109"/>
      <c r="Y454" s="109"/>
      <c r="Z454" s="109"/>
      <c r="AA454" s="109"/>
      <c r="AB454" s="109"/>
      <c r="AC454" s="109"/>
      <c r="AD454" s="109"/>
      <c r="AE454" s="109"/>
      <c r="AF454" s="109"/>
    </row>
    <row r="455" spans="2:32" ht="15.95" hidden="1" customHeight="1" x14ac:dyDescent="0.25">
      <c r="B455" s="162" t="str">
        <f>'Ingredients Price List'!B455</f>
        <v>Nuts, Seeds, Oils &amp; Dried Fruit</v>
      </c>
      <c r="C455" s="163">
        <f>'Ingredients Price List'!D455</f>
        <v>0</v>
      </c>
      <c r="D455" s="164">
        <v>0</v>
      </c>
      <c r="E455" s="164"/>
      <c r="F455" s="164"/>
      <c r="G455" s="170">
        <f>'Ingredients Price List'!F455</f>
        <v>0</v>
      </c>
      <c r="H455" s="163">
        <f>'Ingredients Price List'!G455</f>
        <v>0</v>
      </c>
      <c r="I455" s="171">
        <f>'Ingredients Price List'!H455</f>
        <v>0</v>
      </c>
      <c r="J455" s="175"/>
      <c r="K455" s="173">
        <f>'Ingredients Price List'!G455</f>
        <v>0</v>
      </c>
      <c r="L455" s="174">
        <f>J455*'Ingredients Price List'!I455</f>
        <v>0</v>
      </c>
      <c r="N455" s="110"/>
      <c r="T455" s="109"/>
      <c r="U455" s="109"/>
      <c r="V455" s="109"/>
      <c r="W455" s="109"/>
      <c r="X455" s="109"/>
      <c r="Y455" s="109"/>
      <c r="Z455" s="109"/>
      <c r="AA455" s="109"/>
      <c r="AB455" s="109"/>
      <c r="AC455" s="109"/>
      <c r="AD455" s="109"/>
      <c r="AE455" s="109"/>
      <c r="AF455" s="109"/>
    </row>
    <row r="456" spans="2:32" ht="15.95" hidden="1" customHeight="1" x14ac:dyDescent="0.25">
      <c r="B456" s="162" t="str">
        <f>'Ingredients Price List'!B456</f>
        <v>Nuts, Seeds, Oils &amp; Dried Fruit</v>
      </c>
      <c r="C456" s="163">
        <f>'Ingredients Price List'!D456</f>
        <v>0</v>
      </c>
      <c r="D456" s="164">
        <v>0</v>
      </c>
      <c r="E456" s="164"/>
      <c r="F456" s="164"/>
      <c r="G456" s="170">
        <f>'Ingredients Price List'!F456</f>
        <v>0</v>
      </c>
      <c r="H456" s="163">
        <f>'Ingredients Price List'!G456</f>
        <v>0</v>
      </c>
      <c r="I456" s="171">
        <f>'Ingredients Price List'!H456</f>
        <v>0</v>
      </c>
      <c r="J456" s="175"/>
      <c r="K456" s="173">
        <f>'Ingredients Price List'!G456</f>
        <v>0</v>
      </c>
      <c r="L456" s="174">
        <f>J456*'Ingredients Price List'!I456</f>
        <v>0</v>
      </c>
      <c r="N456" s="110"/>
      <c r="T456" s="109"/>
      <c r="U456" s="109"/>
      <c r="V456" s="109"/>
      <c r="W456" s="109"/>
      <c r="X456" s="109"/>
      <c r="Y456" s="109"/>
      <c r="Z456" s="109"/>
      <c r="AA456" s="109"/>
      <c r="AB456" s="109"/>
      <c r="AC456" s="109"/>
      <c r="AD456" s="109"/>
      <c r="AE456" s="109"/>
      <c r="AF456" s="109"/>
    </row>
    <row r="457" spans="2:32" ht="15.95" hidden="1" customHeight="1" x14ac:dyDescent="0.25">
      <c r="B457" s="162" t="str">
        <f>'Ingredients Price List'!B457</f>
        <v>Nuts, Seeds, Oils &amp; Dried Fruit</v>
      </c>
      <c r="C457" s="163">
        <f>'Ingredients Price List'!D457</f>
        <v>0</v>
      </c>
      <c r="D457" s="164">
        <v>0</v>
      </c>
      <c r="E457" s="164"/>
      <c r="F457" s="164"/>
      <c r="G457" s="170">
        <f>'Ingredients Price List'!F457</f>
        <v>0</v>
      </c>
      <c r="H457" s="163">
        <f>'Ingredients Price List'!G457</f>
        <v>0</v>
      </c>
      <c r="I457" s="171">
        <f>'Ingredients Price List'!H457</f>
        <v>0</v>
      </c>
      <c r="J457" s="175"/>
      <c r="K457" s="173">
        <f>'Ingredients Price List'!G457</f>
        <v>0</v>
      </c>
      <c r="L457" s="174">
        <f>J457*'Ingredients Price List'!I457</f>
        <v>0</v>
      </c>
      <c r="N457" s="110"/>
      <c r="T457" s="109"/>
      <c r="U457" s="109"/>
      <c r="V457" s="109"/>
      <c r="W457" s="109"/>
      <c r="X457" s="109"/>
      <c r="Y457" s="109"/>
      <c r="Z457" s="109"/>
      <c r="AA457" s="109"/>
      <c r="AB457" s="109"/>
      <c r="AC457" s="109"/>
      <c r="AD457" s="109"/>
      <c r="AE457" s="109"/>
      <c r="AF457" s="109"/>
    </row>
    <row r="458" spans="2:32" ht="15.95" hidden="1" customHeight="1" x14ac:dyDescent="0.25">
      <c r="B458" s="162" t="str">
        <f>'Ingredients Price List'!B458</f>
        <v>Nuts, Seeds, Oils &amp; Dried Fruit</v>
      </c>
      <c r="C458" s="163">
        <f>'Ingredients Price List'!D458</f>
        <v>0</v>
      </c>
      <c r="D458" s="164">
        <v>0</v>
      </c>
      <c r="E458" s="164"/>
      <c r="F458" s="164"/>
      <c r="G458" s="170">
        <f>'Ingredients Price List'!F458</f>
        <v>0</v>
      </c>
      <c r="H458" s="163">
        <f>'Ingredients Price List'!G458</f>
        <v>0</v>
      </c>
      <c r="I458" s="171">
        <f>'Ingredients Price List'!H458</f>
        <v>0</v>
      </c>
      <c r="J458" s="175"/>
      <c r="K458" s="173">
        <f>'Ingredients Price List'!G458</f>
        <v>0</v>
      </c>
      <c r="L458" s="174">
        <f>J458*'Ingredients Price List'!I458</f>
        <v>0</v>
      </c>
      <c r="N458" s="110"/>
      <c r="T458" s="109"/>
      <c r="U458" s="109"/>
      <c r="V458" s="109"/>
      <c r="W458" s="109"/>
      <c r="X458" s="109"/>
      <c r="Y458" s="109"/>
      <c r="Z458" s="109"/>
      <c r="AA458" s="109"/>
      <c r="AB458" s="109"/>
      <c r="AC458" s="109"/>
      <c r="AD458" s="109"/>
      <c r="AE458" s="109"/>
      <c r="AF458" s="109"/>
    </row>
    <row r="459" spans="2:32" ht="15.95" hidden="1" customHeight="1" x14ac:dyDescent="0.25">
      <c r="B459" s="162" t="str">
        <f>'Ingredients Price List'!B459</f>
        <v>Nuts, Seeds, Oils &amp; Dried Fruit</v>
      </c>
      <c r="C459" s="163">
        <f>'Ingredients Price List'!D459</f>
        <v>0</v>
      </c>
      <c r="D459" s="164">
        <v>0</v>
      </c>
      <c r="E459" s="164"/>
      <c r="F459" s="164"/>
      <c r="G459" s="170">
        <f>'Ingredients Price List'!F459</f>
        <v>0</v>
      </c>
      <c r="H459" s="163">
        <f>'Ingredients Price List'!G459</f>
        <v>0</v>
      </c>
      <c r="I459" s="171">
        <f>'Ingredients Price List'!H459</f>
        <v>0</v>
      </c>
      <c r="J459" s="175"/>
      <c r="K459" s="173">
        <f>'Ingredients Price List'!G459</f>
        <v>0</v>
      </c>
      <c r="L459" s="174">
        <f>J459*'Ingredients Price List'!I459</f>
        <v>0</v>
      </c>
      <c r="N459" s="110"/>
      <c r="T459" s="109"/>
      <c r="U459" s="109"/>
      <c r="V459" s="109"/>
      <c r="W459" s="109"/>
      <c r="X459" s="109"/>
      <c r="Y459" s="109"/>
      <c r="Z459" s="109"/>
      <c r="AA459" s="109"/>
      <c r="AB459" s="109"/>
      <c r="AC459" s="109"/>
      <c r="AD459" s="109"/>
      <c r="AE459" s="109"/>
      <c r="AF459" s="109"/>
    </row>
    <row r="460" spans="2:32" ht="15.95" hidden="1" customHeight="1" x14ac:dyDescent="0.25">
      <c r="B460" s="162" t="str">
        <f>'Ingredients Price List'!B460</f>
        <v>Nuts, Seeds, Oils &amp; Dried Fruit</v>
      </c>
      <c r="C460" s="163">
        <f>'Ingredients Price List'!D460</f>
        <v>0</v>
      </c>
      <c r="D460" s="164">
        <v>0</v>
      </c>
      <c r="E460" s="164"/>
      <c r="F460" s="164"/>
      <c r="G460" s="170">
        <f>'Ingredients Price List'!F460</f>
        <v>0</v>
      </c>
      <c r="H460" s="163">
        <f>'Ingredients Price List'!G460</f>
        <v>0</v>
      </c>
      <c r="I460" s="171">
        <f>'Ingredients Price List'!H460</f>
        <v>0</v>
      </c>
      <c r="J460" s="175"/>
      <c r="K460" s="173">
        <f>'Ingredients Price List'!G460</f>
        <v>0</v>
      </c>
      <c r="L460" s="174">
        <f>J460*'Ingredients Price List'!I460</f>
        <v>0</v>
      </c>
      <c r="N460" s="110"/>
      <c r="T460" s="109"/>
      <c r="U460" s="109"/>
      <c r="V460" s="109"/>
      <c r="W460" s="109"/>
      <c r="X460" s="109"/>
      <c r="Y460" s="109"/>
      <c r="Z460" s="109"/>
      <c r="AA460" s="109"/>
      <c r="AB460" s="109"/>
      <c r="AC460" s="109"/>
      <c r="AD460" s="109"/>
      <c r="AE460" s="109"/>
      <c r="AF460" s="109"/>
    </row>
    <row r="461" spans="2:32" ht="15.95" hidden="1" customHeight="1" x14ac:dyDescent="0.25">
      <c r="B461" s="162" t="str">
        <f>'Ingredients Price List'!B461</f>
        <v>Nuts, Seeds, Oils &amp; Dried Fruit</v>
      </c>
      <c r="C461" s="163">
        <f>'Ingredients Price List'!D461</f>
        <v>0</v>
      </c>
      <c r="D461" s="164" t="str">
        <v>Almonds- flaked</v>
      </c>
      <c r="E461" s="164"/>
      <c r="F461" s="164"/>
      <c r="G461" s="170">
        <f>'Ingredients Price List'!F461</f>
        <v>0</v>
      </c>
      <c r="H461" s="163">
        <f>'Ingredients Price List'!G461</f>
        <v>0</v>
      </c>
      <c r="I461" s="171">
        <f>'Ingredients Price List'!H461</f>
        <v>0</v>
      </c>
      <c r="J461" s="175"/>
      <c r="K461" s="173">
        <f>'Ingredients Price List'!G461</f>
        <v>0</v>
      </c>
      <c r="L461" s="174">
        <f>J461*'Ingredients Price List'!I461</f>
        <v>0</v>
      </c>
      <c r="N461" s="110"/>
      <c r="T461" s="109"/>
      <c r="U461" s="109"/>
      <c r="V461" s="109"/>
      <c r="W461" s="109"/>
      <c r="X461" s="109"/>
      <c r="Y461" s="109"/>
      <c r="Z461" s="109"/>
      <c r="AA461" s="109"/>
      <c r="AB461" s="109"/>
      <c r="AC461" s="109"/>
      <c r="AD461" s="109"/>
      <c r="AE461" s="109"/>
      <c r="AF461" s="109"/>
    </row>
    <row r="462" spans="2:32" ht="15.95" hidden="1" customHeight="1" x14ac:dyDescent="0.25">
      <c r="B462" s="162" t="str">
        <f>'Ingredients Price List'!B462</f>
        <v>Nuts, Seeds, Oils &amp; Dried Fruit</v>
      </c>
      <c r="C462" s="163">
        <f>'Ingredients Price List'!D462</f>
        <v>0</v>
      </c>
      <c r="D462" s="164" t="str">
        <v>Almonds-whole</v>
      </c>
      <c r="E462" s="164"/>
      <c r="F462" s="164"/>
      <c r="G462" s="170">
        <f>'Ingredients Price List'!F462</f>
        <v>0</v>
      </c>
      <c r="H462" s="163">
        <f>'Ingredients Price List'!G462</f>
        <v>0</v>
      </c>
      <c r="I462" s="171">
        <f>'Ingredients Price List'!H462</f>
        <v>0</v>
      </c>
      <c r="J462" s="175"/>
      <c r="K462" s="173">
        <f>'Ingredients Price List'!G462</f>
        <v>0</v>
      </c>
      <c r="L462" s="174">
        <f>J462*'Ingredients Price List'!I462</f>
        <v>0</v>
      </c>
      <c r="N462" s="110"/>
      <c r="T462" s="109"/>
      <c r="U462" s="109"/>
      <c r="V462" s="109"/>
      <c r="W462" s="109"/>
      <c r="X462" s="109"/>
      <c r="Y462" s="109"/>
      <c r="Z462" s="109"/>
      <c r="AA462" s="109"/>
      <c r="AB462" s="109"/>
      <c r="AC462" s="109"/>
      <c r="AD462" s="109"/>
      <c r="AE462" s="109"/>
      <c r="AF462" s="109"/>
    </row>
    <row r="463" spans="2:32" ht="15.95" hidden="1" customHeight="1" x14ac:dyDescent="0.25">
      <c r="B463" s="162" t="str">
        <f>'Ingredients Price List'!B463</f>
        <v>Nuts, Seeds, Oils &amp; Dried Fruit</v>
      </c>
      <c r="C463" s="163">
        <f>'Ingredients Price List'!D463</f>
        <v>0</v>
      </c>
      <c r="D463" s="164" t="str">
        <v>Cashew</v>
      </c>
      <c r="E463" s="164"/>
      <c r="F463" s="164"/>
      <c r="G463" s="170">
        <f>'Ingredients Price List'!F463</f>
        <v>0</v>
      </c>
      <c r="H463" s="163">
        <f>'Ingredients Price List'!G463</f>
        <v>0</v>
      </c>
      <c r="I463" s="171">
        <f>'Ingredients Price List'!H463</f>
        <v>0</v>
      </c>
      <c r="J463" s="175"/>
      <c r="K463" s="173">
        <f>'Ingredients Price List'!G463</f>
        <v>0</v>
      </c>
      <c r="L463" s="174">
        <f>J463*'Ingredients Price List'!I463</f>
        <v>0</v>
      </c>
      <c r="N463" s="110"/>
      <c r="T463" s="109"/>
      <c r="U463" s="109"/>
      <c r="V463" s="109"/>
      <c r="W463" s="109"/>
      <c r="X463" s="109"/>
      <c r="Y463" s="109"/>
      <c r="Z463" s="109"/>
      <c r="AA463" s="109"/>
      <c r="AB463" s="109"/>
      <c r="AC463" s="109"/>
      <c r="AD463" s="109"/>
      <c r="AE463" s="109"/>
      <c r="AF463" s="109"/>
    </row>
    <row r="464" spans="2:32" ht="15.95" hidden="1" customHeight="1" x14ac:dyDescent="0.25">
      <c r="B464" s="162" t="str">
        <f>'Ingredients Price List'!B464</f>
        <v>Nuts, Seeds, Oils &amp; Dried Fruit</v>
      </c>
      <c r="C464" s="163">
        <f>'Ingredients Price List'!D464</f>
        <v>0</v>
      </c>
      <c r="D464" s="164" t="str">
        <v xml:space="preserve">Coconut  </v>
      </c>
      <c r="E464" s="164"/>
      <c r="F464" s="164"/>
      <c r="G464" s="170">
        <f>'Ingredients Price List'!F464</f>
        <v>0</v>
      </c>
      <c r="H464" s="163">
        <f>'Ingredients Price List'!G464</f>
        <v>0</v>
      </c>
      <c r="I464" s="171">
        <f>'Ingredients Price List'!H464</f>
        <v>0</v>
      </c>
      <c r="J464" s="175"/>
      <c r="K464" s="173">
        <f>'Ingredients Price List'!G464</f>
        <v>0</v>
      </c>
      <c r="L464" s="174">
        <f>J464*'Ingredients Price List'!I464</f>
        <v>0</v>
      </c>
      <c r="N464" s="110"/>
      <c r="T464" s="109"/>
      <c r="U464" s="109"/>
      <c r="V464" s="109"/>
      <c r="W464" s="109"/>
      <c r="X464" s="109"/>
      <c r="Y464" s="109"/>
      <c r="Z464" s="109"/>
      <c r="AA464" s="109"/>
      <c r="AB464" s="109"/>
      <c r="AC464" s="109"/>
      <c r="AD464" s="109"/>
      <c r="AE464" s="109"/>
      <c r="AF464" s="109"/>
    </row>
    <row r="465" spans="2:32" ht="15.95" hidden="1" customHeight="1" x14ac:dyDescent="0.25">
      <c r="B465" s="162" t="str">
        <f>'Ingredients Price List'!B465</f>
        <v>Nuts, Seeds, Oils &amp; Dried Fruit</v>
      </c>
      <c r="C465" s="163">
        <f>'Ingredients Price List'!D465</f>
        <v>0</v>
      </c>
      <c r="D465" s="164" t="str">
        <v>Cranberries</v>
      </c>
      <c r="E465" s="164"/>
      <c r="F465" s="164"/>
      <c r="G465" s="170">
        <f>'Ingredients Price List'!F465</f>
        <v>0</v>
      </c>
      <c r="H465" s="163">
        <f>'Ingredients Price List'!G465</f>
        <v>0</v>
      </c>
      <c r="I465" s="171">
        <f>'Ingredients Price List'!H465</f>
        <v>0</v>
      </c>
      <c r="J465" s="175"/>
      <c r="K465" s="173">
        <f>'Ingredients Price List'!G465</f>
        <v>0</v>
      </c>
      <c r="L465" s="174">
        <f>J465*'Ingredients Price List'!I465</f>
        <v>0</v>
      </c>
      <c r="N465" s="110"/>
      <c r="T465" s="109"/>
      <c r="U465" s="109"/>
      <c r="V465" s="109"/>
      <c r="W465" s="109"/>
      <c r="X465" s="109"/>
      <c r="Y465" s="109"/>
      <c r="Z465" s="109"/>
      <c r="AA465" s="109"/>
      <c r="AB465" s="109"/>
      <c r="AC465" s="109"/>
      <c r="AD465" s="109"/>
      <c r="AE465" s="109"/>
      <c r="AF465" s="109"/>
    </row>
    <row r="466" spans="2:32" ht="15.95" hidden="1" customHeight="1" x14ac:dyDescent="0.25">
      <c r="B466" s="162" t="str">
        <f>'Ingredients Price List'!B466</f>
        <v>Nuts, Seeds, Oils &amp; Dried Fruit</v>
      </c>
      <c r="C466" s="163">
        <f>'Ingredients Price List'!D466</f>
        <v>0</v>
      </c>
      <c r="D466" s="164" t="str">
        <v>Pumpkin Seeds</v>
      </c>
      <c r="E466" s="164"/>
      <c r="F466" s="164"/>
      <c r="G466" s="170">
        <f>'Ingredients Price List'!F466</f>
        <v>0</v>
      </c>
      <c r="H466" s="163">
        <f>'Ingredients Price List'!G466</f>
        <v>0</v>
      </c>
      <c r="I466" s="171">
        <f>'Ingredients Price List'!H466</f>
        <v>0</v>
      </c>
      <c r="J466" s="175"/>
      <c r="K466" s="173">
        <f>'Ingredients Price List'!G466</f>
        <v>0</v>
      </c>
      <c r="L466" s="174">
        <f>J466*'Ingredients Price List'!I466</f>
        <v>0</v>
      </c>
      <c r="N466" s="110"/>
      <c r="T466" s="109"/>
      <c r="U466" s="109"/>
      <c r="V466" s="109"/>
      <c r="W466" s="109"/>
      <c r="X466" s="109"/>
      <c r="Y466" s="109"/>
      <c r="Z466" s="109"/>
      <c r="AA466" s="109"/>
      <c r="AB466" s="109"/>
      <c r="AC466" s="109"/>
      <c r="AD466" s="109"/>
      <c r="AE466" s="109"/>
      <c r="AF466" s="109"/>
    </row>
    <row r="467" spans="2:32" ht="15.95" hidden="1" customHeight="1" x14ac:dyDescent="0.25">
      <c r="B467" s="162" t="str">
        <f>'Ingredients Price List'!B467</f>
        <v>Nuts, Seeds, Oils &amp; Dried Fruit</v>
      </c>
      <c r="C467" s="163">
        <f>'Ingredients Price List'!D467</f>
        <v>0</v>
      </c>
      <c r="D467" s="164" t="str">
        <v>Sunflower Oil</v>
      </c>
      <c r="E467" s="164"/>
      <c r="F467" s="164"/>
      <c r="G467" s="170">
        <f>'Ingredients Price List'!F467</f>
        <v>0</v>
      </c>
      <c r="H467" s="163">
        <f>'Ingredients Price List'!G467</f>
        <v>0</v>
      </c>
      <c r="I467" s="171">
        <f>'Ingredients Price List'!H467</f>
        <v>0</v>
      </c>
      <c r="J467" s="175"/>
      <c r="K467" s="173">
        <f>'Ingredients Price List'!G467</f>
        <v>0</v>
      </c>
      <c r="L467" s="174">
        <f>J467*'Ingredients Price List'!I467</f>
        <v>0</v>
      </c>
      <c r="N467" s="110"/>
      <c r="T467" s="109"/>
      <c r="U467" s="109"/>
      <c r="V467" s="109"/>
      <c r="W467" s="109"/>
      <c r="X467" s="109"/>
      <c r="Y467" s="109"/>
      <c r="Z467" s="109"/>
      <c r="AA467" s="109"/>
      <c r="AB467" s="109"/>
      <c r="AC467" s="109"/>
      <c r="AD467" s="109"/>
      <c r="AE467" s="109"/>
      <c r="AF467" s="109"/>
    </row>
    <row r="468" spans="2:32" ht="15.95" hidden="1" customHeight="1" x14ac:dyDescent="0.25">
      <c r="B468" s="162" t="str">
        <f>'Ingredients Price List'!B468</f>
        <v>Nuts, Seeds, Oils &amp; Dried Fruit</v>
      </c>
      <c r="C468" s="163">
        <f>'Ingredients Price List'!D468</f>
        <v>0</v>
      </c>
      <c r="D468" s="164" t="str">
        <v>Sunflower Seeds</v>
      </c>
      <c r="E468" s="164"/>
      <c r="F468" s="164"/>
      <c r="G468" s="170">
        <f>'Ingredients Price List'!F468</f>
        <v>0</v>
      </c>
      <c r="H468" s="163">
        <f>'Ingredients Price List'!G468</f>
        <v>0</v>
      </c>
      <c r="I468" s="171">
        <f>'Ingredients Price List'!H468</f>
        <v>0</v>
      </c>
      <c r="J468" s="175"/>
      <c r="K468" s="173">
        <f>'Ingredients Price List'!G468</f>
        <v>0</v>
      </c>
      <c r="L468" s="174">
        <f>J468*'Ingredients Price List'!I468</f>
        <v>0</v>
      </c>
      <c r="N468" s="110"/>
      <c r="T468" s="109"/>
      <c r="U468" s="109"/>
      <c r="V468" s="109"/>
      <c r="W468" s="109"/>
      <c r="X468" s="109"/>
      <c r="Y468" s="109"/>
      <c r="Z468" s="109"/>
      <c r="AA468" s="109"/>
      <c r="AB468" s="109"/>
      <c r="AC468" s="109"/>
      <c r="AD468" s="109"/>
      <c r="AE468" s="109"/>
      <c r="AF468" s="109"/>
    </row>
    <row r="469" spans="2:32" ht="15.95" hidden="1" customHeight="1" x14ac:dyDescent="0.25">
      <c r="B469" s="162" t="str">
        <f>'Ingredients Price List'!B469</f>
        <v>Nuts, Seeds, Oils &amp; Dried Fruit</v>
      </c>
      <c r="C469" s="163">
        <f>'Ingredients Price List'!D469</f>
        <v>0</v>
      </c>
      <c r="D469" s="164" t="str">
        <v>Vegetable Oil</v>
      </c>
      <c r="E469" s="164"/>
      <c r="F469" s="164"/>
      <c r="G469" s="170">
        <f>'Ingredients Price List'!F469</f>
        <v>0</v>
      </c>
      <c r="H469" s="163">
        <f>'Ingredients Price List'!G469</f>
        <v>0</v>
      </c>
      <c r="I469" s="171">
        <f>'Ingredients Price List'!H469</f>
        <v>0</v>
      </c>
      <c r="J469" s="175"/>
      <c r="K469" s="173">
        <f>'Ingredients Price List'!G469</f>
        <v>0</v>
      </c>
      <c r="L469" s="174">
        <f>J469*'Ingredients Price List'!I469</f>
        <v>0</v>
      </c>
      <c r="N469" s="110"/>
      <c r="T469" s="109"/>
      <c r="U469" s="109"/>
      <c r="V469" s="109"/>
      <c r="W469" s="109"/>
      <c r="X469" s="109"/>
      <c r="Y469" s="109"/>
      <c r="Z469" s="109"/>
      <c r="AA469" s="109"/>
      <c r="AB469" s="109"/>
      <c r="AC469" s="109"/>
      <c r="AD469" s="109"/>
      <c r="AE469" s="109"/>
      <c r="AF469" s="109"/>
    </row>
    <row r="470" spans="2:32" ht="15.95" hidden="1" customHeight="1" x14ac:dyDescent="0.25">
      <c r="B470" s="162" t="str">
        <f>'Ingredients Price List'!B470</f>
        <v>Nuts, Seeds, Oils &amp; Dried Fruit</v>
      </c>
      <c r="C470" s="163">
        <f>'Ingredients Price List'!D470</f>
        <v>0</v>
      </c>
      <c r="D470" s="164" t="str">
        <v>Virgin Olive Oil</v>
      </c>
      <c r="E470" s="164"/>
      <c r="F470" s="164"/>
      <c r="G470" s="170">
        <f>'Ingredients Price List'!F470</f>
        <v>0</v>
      </c>
      <c r="H470" s="163">
        <f>'Ingredients Price List'!G470</f>
        <v>0</v>
      </c>
      <c r="I470" s="171">
        <f>'Ingredients Price List'!H470</f>
        <v>0</v>
      </c>
      <c r="J470" s="175"/>
      <c r="K470" s="173">
        <f>'Ingredients Price List'!G470</f>
        <v>0</v>
      </c>
      <c r="L470" s="174">
        <f>J470*'Ingredients Price List'!I470</f>
        <v>0</v>
      </c>
      <c r="N470" s="110"/>
      <c r="T470" s="109"/>
      <c r="U470" s="109"/>
      <c r="V470" s="109"/>
      <c r="W470" s="109"/>
      <c r="X470" s="109"/>
      <c r="Y470" s="109"/>
      <c r="Z470" s="109"/>
      <c r="AA470" s="109"/>
      <c r="AB470" s="109"/>
      <c r="AC470" s="109"/>
      <c r="AD470" s="109"/>
      <c r="AE470" s="109"/>
      <c r="AF470" s="109"/>
    </row>
    <row r="471" spans="2:32" ht="15.95" hidden="1" customHeight="1" x14ac:dyDescent="0.25">
      <c r="B471" s="162" t="str">
        <f>'Ingredients Price List'!B471</f>
        <v>Nuts, Seeds, Oils &amp; Dried Fruit</v>
      </c>
      <c r="C471" s="163">
        <f>'Ingredients Price List'!D471</f>
        <v>0</v>
      </c>
      <c r="D471" s="164" t="str">
        <v>Walnuts</v>
      </c>
      <c r="E471" s="164"/>
      <c r="F471" s="164"/>
      <c r="G471" s="170">
        <f>'Ingredients Price List'!F471</f>
        <v>0</v>
      </c>
      <c r="H471" s="163">
        <f>'Ingredients Price List'!G471</f>
        <v>0</v>
      </c>
      <c r="I471" s="171">
        <f>'Ingredients Price List'!H471</f>
        <v>0</v>
      </c>
      <c r="J471" s="175"/>
      <c r="K471" s="173">
        <f>'Ingredients Price List'!G471</f>
        <v>0</v>
      </c>
      <c r="L471" s="174">
        <f>J471*'Ingredients Price List'!I471</f>
        <v>0</v>
      </c>
      <c r="N471" s="110"/>
      <c r="T471" s="109"/>
      <c r="U471" s="109"/>
      <c r="V471" s="109"/>
      <c r="W471" s="109"/>
      <c r="X471" s="109"/>
      <c r="Y471" s="109"/>
      <c r="Z471" s="109"/>
      <c r="AA471" s="109"/>
      <c r="AB471" s="109"/>
      <c r="AC471" s="109"/>
      <c r="AD471" s="109"/>
      <c r="AE471" s="109"/>
      <c r="AF471" s="109"/>
    </row>
    <row r="472" spans="2:32" ht="15.95" customHeight="1" x14ac:dyDescent="0.25">
      <c r="B472" s="162" t="str">
        <f>'Ingredients Price List'!B472</f>
        <v>Pastries &amp; Biscuits</v>
      </c>
      <c r="C472" s="163" t="str">
        <f>'Ingredients Price List'!D472</f>
        <v>Croissants</v>
      </c>
      <c r="D472" s="164" cm="1">
        <f t="array" ref="D472:D504">_xlfn._xlws.SORT(PastriesBiscuits1,1,1)</f>
        <v>0</v>
      </c>
      <c r="E472" s="164" t="str" cm="1">
        <f t="array" ref="E472:E476">_xlfn._xlws.FILTER(PastriesBiscuits2, (PastriesBiscuits2&lt;&gt;0))</f>
        <v>Carrot and walnut muffin</v>
      </c>
      <c r="F472" s="169">
        <f>COUNTA(PastriesBiscuits)</f>
        <v>5</v>
      </c>
      <c r="G472" s="170">
        <f>'Ingredients Price List'!F472</f>
        <v>1</v>
      </c>
      <c r="H472" s="163" t="str">
        <f>'Ingredients Price List'!G472</f>
        <v>each</v>
      </c>
      <c r="I472" s="171">
        <f>'Ingredients Price List'!H472</f>
        <v>0.52</v>
      </c>
      <c r="J472" s="175"/>
      <c r="K472" s="173" t="str">
        <f>'Ingredients Price List'!G472</f>
        <v>each</v>
      </c>
      <c r="L472" s="174">
        <f>J472*'Ingredients Price List'!I472</f>
        <v>0</v>
      </c>
      <c r="N472" s="110"/>
      <c r="T472" s="109"/>
      <c r="U472" s="109"/>
      <c r="V472" s="109"/>
      <c r="W472" s="109"/>
      <c r="X472" s="109"/>
      <c r="Y472" s="109"/>
      <c r="Z472" s="109"/>
      <c r="AA472" s="109"/>
      <c r="AB472" s="109"/>
      <c r="AC472" s="109"/>
      <c r="AD472" s="109"/>
      <c r="AE472" s="109"/>
      <c r="AF472" s="109"/>
    </row>
    <row r="473" spans="2:32" ht="15.95" customHeight="1" x14ac:dyDescent="0.25">
      <c r="B473" s="162" t="str">
        <f>'Ingredients Price List'!B473</f>
        <v>Pastries &amp; Biscuits</v>
      </c>
      <c r="C473" s="163" t="str">
        <f>'Ingredients Price List'!D473</f>
        <v>Danish</v>
      </c>
      <c r="D473" s="164">
        <v>0</v>
      </c>
      <c r="E473" s="164" t="str">
        <v>Croissants</v>
      </c>
      <c r="F473" s="164"/>
      <c r="G473" s="170">
        <f>'Ingredients Price List'!F473</f>
        <v>1</v>
      </c>
      <c r="H473" s="163" t="str">
        <f>'Ingredients Price List'!G473</f>
        <v>each</v>
      </c>
      <c r="I473" s="171">
        <f>'Ingredients Price List'!H473</f>
        <v>0.52</v>
      </c>
      <c r="J473" s="175"/>
      <c r="K473" s="173" t="str">
        <f>'Ingredients Price List'!G473</f>
        <v>each</v>
      </c>
      <c r="L473" s="174">
        <f>J473*'Ingredients Price List'!I473</f>
        <v>0</v>
      </c>
      <c r="N473" s="110"/>
      <c r="T473" s="109"/>
      <c r="U473" s="109"/>
      <c r="V473" s="109"/>
      <c r="W473" s="109"/>
      <c r="X473" s="109"/>
      <c r="Y473" s="109"/>
      <c r="Z473" s="109"/>
      <c r="AA473" s="109"/>
      <c r="AB473" s="109"/>
      <c r="AC473" s="109"/>
      <c r="AD473" s="109"/>
      <c r="AE473" s="109"/>
      <c r="AF473" s="109"/>
    </row>
    <row r="474" spans="2:32" ht="15.95" customHeight="1" x14ac:dyDescent="0.25">
      <c r="B474" s="162" t="str">
        <f>'Ingredients Price List'!B474</f>
        <v>Pastries &amp; Biscuits</v>
      </c>
      <c r="C474" s="163" t="str">
        <f>'Ingredients Price List'!D474</f>
        <v>Pain au Chocolat</v>
      </c>
      <c r="D474" s="164">
        <v>0</v>
      </c>
      <c r="E474" s="164" t="str">
        <v>Danish</v>
      </c>
      <c r="F474" s="164"/>
      <c r="G474" s="170">
        <f>'Ingredients Price List'!F474</f>
        <v>1</v>
      </c>
      <c r="H474" s="163" t="str">
        <f>'Ingredients Price List'!G474</f>
        <v>each</v>
      </c>
      <c r="I474" s="171">
        <f>'Ingredients Price List'!H474</f>
        <v>0.51</v>
      </c>
      <c r="J474" s="175"/>
      <c r="K474" s="173" t="str">
        <f>'Ingredients Price List'!G474</f>
        <v>each</v>
      </c>
      <c r="L474" s="174">
        <f>J474*'Ingredients Price List'!I474</f>
        <v>0</v>
      </c>
      <c r="N474" s="110"/>
      <c r="T474" s="109"/>
      <c r="U474" s="109"/>
      <c r="V474" s="109"/>
      <c r="W474" s="109"/>
      <c r="X474" s="109"/>
      <c r="Y474" s="109"/>
      <c r="Z474" s="109"/>
      <c r="AA474" s="109"/>
      <c r="AB474" s="109"/>
      <c r="AC474" s="109"/>
      <c r="AD474" s="109"/>
      <c r="AE474" s="109"/>
      <c r="AF474" s="109"/>
    </row>
    <row r="475" spans="2:32" ht="15.95" customHeight="1" x14ac:dyDescent="0.25">
      <c r="B475" s="162" t="str">
        <f>'Ingredients Price List'!B475</f>
        <v>Pastries &amp; Biscuits</v>
      </c>
      <c r="C475" s="163" t="str">
        <f>'Ingredients Price List'!D475</f>
        <v>Pain au raisin</v>
      </c>
      <c r="D475" s="164">
        <v>0</v>
      </c>
      <c r="E475" s="164" t="str">
        <v>Pain au Chocolat</v>
      </c>
      <c r="F475" s="164"/>
      <c r="G475" s="170">
        <f>'Ingredients Price List'!F475</f>
        <v>1</v>
      </c>
      <c r="H475" s="163" t="str">
        <f>'Ingredients Price List'!G475</f>
        <v>each</v>
      </c>
      <c r="I475" s="171">
        <f>'Ingredients Price List'!H475</f>
        <v>0.63</v>
      </c>
      <c r="J475" s="175"/>
      <c r="K475" s="173" t="str">
        <f>'Ingredients Price List'!G475</f>
        <v>each</v>
      </c>
      <c r="L475" s="174">
        <f>J475*'Ingredients Price List'!I475</f>
        <v>0</v>
      </c>
      <c r="N475" s="110"/>
      <c r="T475" s="109"/>
      <c r="U475" s="109"/>
      <c r="V475" s="109"/>
      <c r="W475" s="109"/>
      <c r="X475" s="109"/>
      <c r="Y475" s="109"/>
      <c r="Z475" s="109"/>
      <c r="AA475" s="109"/>
      <c r="AB475" s="109"/>
      <c r="AC475" s="109"/>
      <c r="AD475" s="109"/>
      <c r="AE475" s="109"/>
      <c r="AF475" s="109"/>
    </row>
    <row r="476" spans="2:32" ht="15.95" customHeight="1" x14ac:dyDescent="0.25">
      <c r="B476" s="162" t="str">
        <f>'Ingredients Price List'!B476</f>
        <v>Pastries &amp; Biscuits</v>
      </c>
      <c r="C476" s="163" t="str">
        <f>'Ingredients Price List'!D476</f>
        <v>Carrot and walnut muffin</v>
      </c>
      <c r="D476" s="164">
        <v>0</v>
      </c>
      <c r="E476" s="164" t="str">
        <v>Pain au raisin</v>
      </c>
      <c r="F476" s="164"/>
      <c r="G476" s="170">
        <f>'Ingredients Price List'!F476</f>
        <v>1</v>
      </c>
      <c r="H476" s="163" t="str">
        <f>'Ingredients Price List'!G476</f>
        <v>each</v>
      </c>
      <c r="I476" s="171">
        <f>'Ingredients Price List'!H476</f>
        <v>0.39</v>
      </c>
      <c r="J476" s="175"/>
      <c r="K476" s="173" t="str">
        <f>'Ingredients Price List'!G476</f>
        <v>each</v>
      </c>
      <c r="L476" s="174">
        <f>J476*'Ingredients Price List'!I476</f>
        <v>0</v>
      </c>
      <c r="N476" s="110"/>
      <c r="T476" s="109"/>
      <c r="U476" s="109"/>
      <c r="V476" s="109"/>
      <c r="W476" s="109"/>
      <c r="X476" s="109"/>
      <c r="Y476" s="109"/>
      <c r="Z476" s="109"/>
      <c r="AA476" s="109"/>
      <c r="AB476" s="109"/>
      <c r="AC476" s="109"/>
      <c r="AD476" s="109"/>
      <c r="AE476" s="109"/>
      <c r="AF476" s="109"/>
    </row>
    <row r="477" spans="2:32" ht="15.95" customHeight="1" x14ac:dyDescent="0.25">
      <c r="B477" s="162" t="str">
        <f>'Ingredients Price List'!B477</f>
        <v>Pastries &amp; Biscuits</v>
      </c>
      <c r="C477" s="163">
        <f>'Ingredients Price List'!D477</f>
        <v>0</v>
      </c>
      <c r="D477" s="164">
        <v>0</v>
      </c>
      <c r="E477" s="164"/>
      <c r="F477" s="164"/>
      <c r="G477" s="170">
        <f>'Ingredients Price List'!F477</f>
        <v>0</v>
      </c>
      <c r="H477" s="163">
        <f>'Ingredients Price List'!G477</f>
        <v>0</v>
      </c>
      <c r="I477" s="171">
        <f>'Ingredients Price List'!H477</f>
        <v>0</v>
      </c>
      <c r="J477" s="175"/>
      <c r="K477" s="173">
        <f>'Ingredients Price List'!G477</f>
        <v>0</v>
      </c>
      <c r="L477" s="174">
        <f>J477*'Ingredients Price List'!I477</f>
        <v>0</v>
      </c>
      <c r="N477" s="110"/>
      <c r="T477" s="109"/>
      <c r="U477" s="109"/>
      <c r="V477" s="109"/>
      <c r="W477" s="109"/>
      <c r="X477" s="109"/>
      <c r="Y477" s="109"/>
      <c r="Z477" s="109"/>
      <c r="AA477" s="109"/>
      <c r="AB477" s="109"/>
      <c r="AC477" s="109"/>
      <c r="AD477" s="109"/>
      <c r="AE477" s="109"/>
      <c r="AF477" s="109"/>
    </row>
    <row r="478" spans="2:32" ht="15.95" hidden="1" customHeight="1" x14ac:dyDescent="0.25">
      <c r="B478" s="162" t="str">
        <f>'Ingredients Price List'!B478</f>
        <v>Pastries &amp; Biscuits</v>
      </c>
      <c r="C478" s="163">
        <f>'Ingredients Price List'!D478</f>
        <v>0</v>
      </c>
      <c r="D478" s="164">
        <v>0</v>
      </c>
      <c r="E478" s="164"/>
      <c r="F478" s="164"/>
      <c r="G478" s="170">
        <f>'Ingredients Price List'!F478</f>
        <v>0</v>
      </c>
      <c r="H478" s="163">
        <f>'Ingredients Price List'!G478</f>
        <v>0</v>
      </c>
      <c r="I478" s="171">
        <f>'Ingredients Price List'!H478</f>
        <v>0</v>
      </c>
      <c r="J478" s="175"/>
      <c r="K478" s="173">
        <f>'Ingredients Price List'!G478</f>
        <v>0</v>
      </c>
      <c r="L478" s="174">
        <f>J478*'Ingredients Price List'!I478</f>
        <v>0</v>
      </c>
      <c r="N478" s="110"/>
      <c r="T478" s="109"/>
      <c r="U478" s="109"/>
      <c r="V478" s="109"/>
      <c r="W478" s="109"/>
      <c r="X478" s="109"/>
      <c r="Y478" s="109"/>
      <c r="Z478" s="109"/>
      <c r="AA478" s="109"/>
      <c r="AB478" s="109"/>
      <c r="AC478" s="109"/>
      <c r="AD478" s="109"/>
      <c r="AE478" s="109"/>
      <c r="AF478" s="109"/>
    </row>
    <row r="479" spans="2:32" ht="15.95" hidden="1" customHeight="1" x14ac:dyDescent="0.25">
      <c r="B479" s="162" t="str">
        <f>'Ingredients Price List'!B479</f>
        <v>Pastries &amp; Biscuits</v>
      </c>
      <c r="C479" s="163">
        <f>'Ingredients Price List'!D479</f>
        <v>0</v>
      </c>
      <c r="D479" s="164">
        <v>0</v>
      </c>
      <c r="E479" s="164"/>
      <c r="F479" s="164"/>
      <c r="G479" s="170">
        <f>'Ingredients Price List'!F479</f>
        <v>0</v>
      </c>
      <c r="H479" s="163">
        <f>'Ingredients Price List'!G479</f>
        <v>0</v>
      </c>
      <c r="I479" s="171">
        <f>'Ingredients Price List'!H479</f>
        <v>0</v>
      </c>
      <c r="J479" s="175"/>
      <c r="K479" s="173">
        <f>'Ingredients Price List'!G479</f>
        <v>0</v>
      </c>
      <c r="L479" s="174">
        <f>J479*'Ingredients Price List'!I479</f>
        <v>0</v>
      </c>
      <c r="N479" s="110"/>
      <c r="T479" s="109"/>
      <c r="U479" s="109"/>
      <c r="V479" s="109"/>
      <c r="W479" s="109"/>
      <c r="X479" s="109"/>
      <c r="Y479" s="109"/>
      <c r="Z479" s="109"/>
      <c r="AA479" s="109"/>
      <c r="AB479" s="109"/>
      <c r="AC479" s="109"/>
      <c r="AD479" s="109"/>
      <c r="AE479" s="109"/>
      <c r="AF479" s="109"/>
    </row>
    <row r="480" spans="2:32" ht="15.95" hidden="1" customHeight="1" x14ac:dyDescent="0.25">
      <c r="B480" s="162" t="str">
        <f>'Ingredients Price List'!B480</f>
        <v>Pastries &amp; Biscuits</v>
      </c>
      <c r="C480" s="163">
        <f>'Ingredients Price List'!D480</f>
        <v>0</v>
      </c>
      <c r="D480" s="164">
        <v>0</v>
      </c>
      <c r="E480" s="164"/>
      <c r="F480" s="164"/>
      <c r="G480" s="170">
        <f>'Ingredients Price List'!F480</f>
        <v>0</v>
      </c>
      <c r="H480" s="163">
        <f>'Ingredients Price List'!G480</f>
        <v>0</v>
      </c>
      <c r="I480" s="171">
        <f>'Ingredients Price List'!H480</f>
        <v>0</v>
      </c>
      <c r="J480" s="175"/>
      <c r="K480" s="173">
        <f>'Ingredients Price List'!G480</f>
        <v>0</v>
      </c>
      <c r="L480" s="174">
        <f>J480*'Ingredients Price List'!I480</f>
        <v>0</v>
      </c>
      <c r="N480" s="110"/>
      <c r="T480" s="109"/>
      <c r="U480" s="109"/>
      <c r="V480" s="109"/>
      <c r="W480" s="109"/>
      <c r="X480" s="109"/>
      <c r="Y480" s="109"/>
      <c r="Z480" s="109"/>
      <c r="AA480" s="109"/>
      <c r="AB480" s="109"/>
      <c r="AC480" s="109"/>
      <c r="AD480" s="109"/>
      <c r="AE480" s="109"/>
      <c r="AF480" s="109"/>
    </row>
    <row r="481" spans="2:32" ht="15.95" hidden="1" customHeight="1" x14ac:dyDescent="0.25">
      <c r="B481" s="162" t="str">
        <f>'Ingredients Price List'!B481</f>
        <v>Pastries &amp; Biscuits</v>
      </c>
      <c r="C481" s="163">
        <f>'Ingredients Price List'!D481</f>
        <v>0</v>
      </c>
      <c r="D481" s="164">
        <v>0</v>
      </c>
      <c r="E481" s="164"/>
      <c r="F481" s="164"/>
      <c r="G481" s="170">
        <f>'Ingredients Price List'!F481</f>
        <v>0</v>
      </c>
      <c r="H481" s="163">
        <f>'Ingredients Price List'!G481</f>
        <v>0</v>
      </c>
      <c r="I481" s="171">
        <f>'Ingredients Price List'!H481</f>
        <v>0</v>
      </c>
      <c r="J481" s="175"/>
      <c r="K481" s="173">
        <f>'Ingredients Price List'!G481</f>
        <v>0</v>
      </c>
      <c r="L481" s="174">
        <f>J481*'Ingredients Price List'!I481</f>
        <v>0</v>
      </c>
      <c r="N481" s="110"/>
      <c r="T481" s="109"/>
      <c r="U481" s="109"/>
      <c r="V481" s="109"/>
      <c r="W481" s="109"/>
      <c r="X481" s="109"/>
      <c r="Y481" s="109"/>
      <c r="Z481" s="109"/>
      <c r="AA481" s="109"/>
      <c r="AB481" s="109"/>
      <c r="AC481" s="109"/>
      <c r="AD481" s="109"/>
      <c r="AE481" s="109"/>
      <c r="AF481" s="109"/>
    </row>
    <row r="482" spans="2:32" ht="15.95" hidden="1" customHeight="1" x14ac:dyDescent="0.25">
      <c r="B482" s="162" t="str">
        <f>'Ingredients Price List'!B482</f>
        <v>Pastries &amp; Biscuits</v>
      </c>
      <c r="C482" s="163">
        <f>'Ingredients Price List'!D482</f>
        <v>0</v>
      </c>
      <c r="D482" s="164">
        <v>0</v>
      </c>
      <c r="E482" s="164"/>
      <c r="F482" s="164"/>
      <c r="G482" s="170">
        <f>'Ingredients Price List'!F482</f>
        <v>0</v>
      </c>
      <c r="H482" s="163">
        <f>'Ingredients Price List'!G482</f>
        <v>0</v>
      </c>
      <c r="I482" s="171">
        <f>'Ingredients Price List'!H482</f>
        <v>0</v>
      </c>
      <c r="J482" s="175"/>
      <c r="K482" s="173">
        <f>'Ingredients Price List'!G482</f>
        <v>0</v>
      </c>
      <c r="L482" s="174">
        <f>J482*'Ingredients Price List'!I482</f>
        <v>0</v>
      </c>
      <c r="N482" s="110"/>
      <c r="T482" s="109"/>
      <c r="U482" s="109"/>
      <c r="V482" s="109"/>
      <c r="W482" s="109"/>
      <c r="X482" s="109"/>
      <c r="Y482" s="109"/>
      <c r="Z482" s="109"/>
      <c r="AA482" s="109"/>
      <c r="AB482" s="109"/>
      <c r="AC482" s="109"/>
      <c r="AD482" s="109"/>
      <c r="AE482" s="109"/>
      <c r="AF482" s="109"/>
    </row>
    <row r="483" spans="2:32" ht="15.95" hidden="1" customHeight="1" x14ac:dyDescent="0.25">
      <c r="B483" s="162" t="str">
        <f>'Ingredients Price List'!B483</f>
        <v>Pastries &amp; Biscuits</v>
      </c>
      <c r="C483" s="163">
        <f>'Ingredients Price List'!D483</f>
        <v>0</v>
      </c>
      <c r="D483" s="164">
        <v>0</v>
      </c>
      <c r="E483" s="164"/>
      <c r="F483" s="164"/>
      <c r="G483" s="170">
        <f>'Ingredients Price List'!F483</f>
        <v>0</v>
      </c>
      <c r="H483" s="163">
        <f>'Ingredients Price List'!G483</f>
        <v>0</v>
      </c>
      <c r="I483" s="171">
        <f>'Ingredients Price List'!H483</f>
        <v>0</v>
      </c>
      <c r="J483" s="175"/>
      <c r="K483" s="173">
        <f>'Ingredients Price List'!G483</f>
        <v>0</v>
      </c>
      <c r="L483" s="174">
        <f>J483*'Ingredients Price List'!I483</f>
        <v>0</v>
      </c>
      <c r="N483" s="110"/>
      <c r="T483" s="109"/>
      <c r="U483" s="109"/>
      <c r="V483" s="109"/>
      <c r="W483" s="109"/>
      <c r="X483" s="109"/>
      <c r="Y483" s="109"/>
      <c r="Z483" s="109"/>
      <c r="AA483" s="109"/>
      <c r="AB483" s="109"/>
      <c r="AC483" s="109"/>
      <c r="AD483" s="109"/>
      <c r="AE483" s="109"/>
      <c r="AF483" s="109"/>
    </row>
    <row r="484" spans="2:32" ht="15.95" hidden="1" customHeight="1" x14ac:dyDescent="0.25">
      <c r="B484" s="162" t="str">
        <f>'Ingredients Price List'!B484</f>
        <v>Pastries &amp; Biscuits</v>
      </c>
      <c r="C484" s="163">
        <f>'Ingredients Price List'!D484</f>
        <v>0</v>
      </c>
      <c r="D484" s="164">
        <v>0</v>
      </c>
      <c r="E484" s="164"/>
      <c r="F484" s="164"/>
      <c r="G484" s="170">
        <f>'Ingredients Price List'!F484</f>
        <v>0</v>
      </c>
      <c r="H484" s="163">
        <f>'Ingredients Price List'!G484</f>
        <v>0</v>
      </c>
      <c r="I484" s="171">
        <f>'Ingredients Price List'!H484</f>
        <v>0</v>
      </c>
      <c r="J484" s="175"/>
      <c r="K484" s="173">
        <f>'Ingredients Price List'!G484</f>
        <v>0</v>
      </c>
      <c r="L484" s="174">
        <f>J484*'Ingredients Price List'!I484</f>
        <v>0</v>
      </c>
      <c r="N484" s="110"/>
      <c r="T484" s="109"/>
      <c r="U484" s="109"/>
      <c r="V484" s="109"/>
      <c r="W484" s="109"/>
      <c r="X484" s="109"/>
      <c r="Y484" s="109"/>
      <c r="Z484" s="109"/>
      <c r="AA484" s="109"/>
      <c r="AB484" s="109"/>
      <c r="AC484" s="109"/>
      <c r="AD484" s="109"/>
      <c r="AE484" s="109"/>
      <c r="AF484" s="109"/>
    </row>
    <row r="485" spans="2:32" ht="15.95" hidden="1" customHeight="1" x14ac:dyDescent="0.25">
      <c r="B485" s="162" t="str">
        <f>'Ingredients Price List'!B485</f>
        <v>Pastries &amp; Biscuits</v>
      </c>
      <c r="C485" s="163">
        <f>'Ingredients Price List'!D485</f>
        <v>0</v>
      </c>
      <c r="D485" s="164">
        <v>0</v>
      </c>
      <c r="E485" s="164"/>
      <c r="F485" s="164"/>
      <c r="G485" s="170">
        <f>'Ingredients Price List'!F485</f>
        <v>0</v>
      </c>
      <c r="H485" s="163">
        <f>'Ingredients Price List'!G485</f>
        <v>0</v>
      </c>
      <c r="I485" s="171">
        <f>'Ingredients Price List'!H485</f>
        <v>0</v>
      </c>
      <c r="J485" s="175"/>
      <c r="K485" s="173">
        <f>'Ingredients Price List'!G485</f>
        <v>0</v>
      </c>
      <c r="L485" s="174">
        <f>J485*'Ingredients Price List'!I485</f>
        <v>0</v>
      </c>
      <c r="N485" s="110"/>
      <c r="T485" s="109"/>
      <c r="U485" s="109"/>
      <c r="V485" s="109"/>
      <c r="W485" s="109"/>
      <c r="X485" s="109"/>
      <c r="Y485" s="109"/>
      <c r="Z485" s="109"/>
      <c r="AA485" s="109"/>
      <c r="AB485" s="109"/>
      <c r="AC485" s="109"/>
      <c r="AD485" s="109"/>
      <c r="AE485" s="109"/>
      <c r="AF485" s="109"/>
    </row>
    <row r="486" spans="2:32" ht="15.95" hidden="1" customHeight="1" x14ac:dyDescent="0.25">
      <c r="B486" s="162" t="str">
        <f>'Ingredients Price List'!B486</f>
        <v>Pastries &amp; Biscuits</v>
      </c>
      <c r="C486" s="163">
        <f>'Ingredients Price List'!D486</f>
        <v>0</v>
      </c>
      <c r="D486" s="164">
        <v>0</v>
      </c>
      <c r="E486" s="164"/>
      <c r="F486" s="164"/>
      <c r="G486" s="170">
        <f>'Ingredients Price List'!F486</f>
        <v>0</v>
      </c>
      <c r="H486" s="163">
        <f>'Ingredients Price List'!G486</f>
        <v>0</v>
      </c>
      <c r="I486" s="171">
        <f>'Ingredients Price List'!H486</f>
        <v>0</v>
      </c>
      <c r="J486" s="175"/>
      <c r="K486" s="173">
        <f>'Ingredients Price List'!G486</f>
        <v>0</v>
      </c>
      <c r="L486" s="174">
        <f>J486*'Ingredients Price List'!I486</f>
        <v>0</v>
      </c>
      <c r="N486" s="110"/>
      <c r="T486" s="109"/>
      <c r="U486" s="109"/>
      <c r="V486" s="109"/>
      <c r="W486" s="109"/>
      <c r="X486" s="109"/>
      <c r="Y486" s="109"/>
      <c r="Z486" s="109"/>
      <c r="AA486" s="109"/>
      <c r="AB486" s="109"/>
      <c r="AC486" s="109"/>
      <c r="AD486" s="109"/>
      <c r="AE486" s="109"/>
      <c r="AF486" s="109"/>
    </row>
    <row r="487" spans="2:32" ht="15.95" hidden="1" customHeight="1" x14ac:dyDescent="0.25">
      <c r="B487" s="162" t="str">
        <f>'Ingredients Price List'!B487</f>
        <v>Pastries &amp; Biscuits</v>
      </c>
      <c r="C487" s="163">
        <f>'Ingredients Price List'!D487</f>
        <v>0</v>
      </c>
      <c r="D487" s="164">
        <v>0</v>
      </c>
      <c r="E487" s="164"/>
      <c r="F487" s="164"/>
      <c r="G487" s="170">
        <f>'Ingredients Price List'!F487</f>
        <v>0</v>
      </c>
      <c r="H487" s="163">
        <f>'Ingredients Price List'!G487</f>
        <v>0</v>
      </c>
      <c r="I487" s="171">
        <f>'Ingredients Price List'!H487</f>
        <v>0</v>
      </c>
      <c r="J487" s="175"/>
      <c r="K487" s="173">
        <f>'Ingredients Price List'!G487</f>
        <v>0</v>
      </c>
      <c r="L487" s="174">
        <f>J487*'Ingredients Price List'!I487</f>
        <v>0</v>
      </c>
      <c r="N487" s="110"/>
      <c r="T487" s="109"/>
      <c r="U487" s="109"/>
      <c r="V487" s="109"/>
      <c r="W487" s="109"/>
      <c r="X487" s="109"/>
      <c r="Y487" s="109"/>
      <c r="Z487" s="109"/>
      <c r="AA487" s="109"/>
      <c r="AB487" s="109"/>
      <c r="AC487" s="109"/>
      <c r="AD487" s="109"/>
      <c r="AE487" s="109"/>
      <c r="AF487" s="109"/>
    </row>
    <row r="488" spans="2:32" ht="15.95" hidden="1" customHeight="1" x14ac:dyDescent="0.25">
      <c r="B488" s="162" t="str">
        <f>'Ingredients Price List'!B488</f>
        <v>Pastries &amp; Biscuits</v>
      </c>
      <c r="C488" s="163">
        <f>'Ingredients Price List'!D488</f>
        <v>0</v>
      </c>
      <c r="D488" s="164">
        <v>0</v>
      </c>
      <c r="E488" s="164"/>
      <c r="F488" s="164"/>
      <c r="G488" s="170">
        <f>'Ingredients Price List'!F488</f>
        <v>0</v>
      </c>
      <c r="H488" s="163">
        <f>'Ingredients Price List'!G488</f>
        <v>0</v>
      </c>
      <c r="I488" s="171">
        <f>'Ingredients Price List'!H488</f>
        <v>0</v>
      </c>
      <c r="J488" s="175"/>
      <c r="K488" s="173">
        <f>'Ingredients Price List'!G488</f>
        <v>0</v>
      </c>
      <c r="L488" s="174">
        <f>J488*'Ingredients Price List'!I488</f>
        <v>0</v>
      </c>
      <c r="N488" s="110"/>
      <c r="T488" s="109"/>
      <c r="U488" s="109"/>
      <c r="V488" s="109"/>
      <c r="W488" s="109"/>
      <c r="X488" s="109"/>
      <c r="Y488" s="109"/>
      <c r="Z488" s="109"/>
      <c r="AA488" s="109"/>
      <c r="AB488" s="109"/>
      <c r="AC488" s="109"/>
      <c r="AD488" s="109"/>
      <c r="AE488" s="109"/>
      <c r="AF488" s="109"/>
    </row>
    <row r="489" spans="2:32" ht="15.95" hidden="1" customHeight="1" x14ac:dyDescent="0.25">
      <c r="B489" s="162" t="str">
        <f>'Ingredients Price List'!B489</f>
        <v>Pastries &amp; Biscuits</v>
      </c>
      <c r="C489" s="163">
        <f>'Ingredients Price List'!D489</f>
        <v>0</v>
      </c>
      <c r="D489" s="164">
        <v>0</v>
      </c>
      <c r="E489" s="164"/>
      <c r="F489" s="164"/>
      <c r="G489" s="170">
        <f>'Ingredients Price List'!F489</f>
        <v>0</v>
      </c>
      <c r="H489" s="163">
        <f>'Ingredients Price List'!G489</f>
        <v>0</v>
      </c>
      <c r="I489" s="171">
        <f>'Ingredients Price List'!H489</f>
        <v>0</v>
      </c>
      <c r="J489" s="175"/>
      <c r="K489" s="173">
        <f>'Ingredients Price List'!G489</f>
        <v>0</v>
      </c>
      <c r="L489" s="174">
        <f>J489*'Ingredients Price List'!I489</f>
        <v>0</v>
      </c>
      <c r="N489" s="110"/>
      <c r="T489" s="109"/>
      <c r="U489" s="109"/>
      <c r="V489" s="109"/>
      <c r="W489" s="109"/>
      <c r="X489" s="109"/>
      <c r="Y489" s="109"/>
      <c r="Z489" s="109"/>
      <c r="AA489" s="109"/>
      <c r="AB489" s="109"/>
      <c r="AC489" s="109"/>
      <c r="AD489" s="109"/>
      <c r="AE489" s="109"/>
      <c r="AF489" s="109"/>
    </row>
    <row r="490" spans="2:32" ht="15.95" hidden="1" customHeight="1" x14ac:dyDescent="0.25">
      <c r="B490" s="162" t="str">
        <f>'Ingredients Price List'!B490</f>
        <v>Pastries &amp; Biscuits</v>
      </c>
      <c r="C490" s="163">
        <f>'Ingredients Price List'!D490</f>
        <v>0</v>
      </c>
      <c r="D490" s="164">
        <v>0</v>
      </c>
      <c r="E490" s="164"/>
      <c r="F490" s="164"/>
      <c r="G490" s="170">
        <f>'Ingredients Price List'!F490</f>
        <v>0</v>
      </c>
      <c r="H490" s="163">
        <f>'Ingredients Price List'!G490</f>
        <v>0</v>
      </c>
      <c r="I490" s="171">
        <f>'Ingredients Price List'!H490</f>
        <v>0</v>
      </c>
      <c r="J490" s="175"/>
      <c r="K490" s="173">
        <f>'Ingredients Price List'!G490</f>
        <v>0</v>
      </c>
      <c r="L490" s="174">
        <f>J490*'Ingredients Price List'!I490</f>
        <v>0</v>
      </c>
      <c r="N490" s="110"/>
      <c r="T490" s="109"/>
      <c r="U490" s="109"/>
      <c r="V490" s="109"/>
      <c r="W490" s="109"/>
      <c r="X490" s="109"/>
      <c r="Y490" s="109"/>
      <c r="Z490" s="109"/>
      <c r="AA490" s="109"/>
      <c r="AB490" s="109"/>
      <c r="AC490" s="109"/>
      <c r="AD490" s="109"/>
      <c r="AE490" s="109"/>
      <c r="AF490" s="109"/>
    </row>
    <row r="491" spans="2:32" ht="15.95" hidden="1" customHeight="1" x14ac:dyDescent="0.25">
      <c r="B491" s="162" t="str">
        <f>'Ingredients Price List'!B491</f>
        <v>Pastries &amp; Biscuits</v>
      </c>
      <c r="C491" s="163">
        <f>'Ingredients Price List'!D491</f>
        <v>0</v>
      </c>
      <c r="D491" s="164">
        <v>0</v>
      </c>
      <c r="E491" s="164"/>
      <c r="F491" s="164"/>
      <c r="G491" s="170">
        <f>'Ingredients Price List'!F491</f>
        <v>0</v>
      </c>
      <c r="H491" s="163">
        <f>'Ingredients Price List'!G491</f>
        <v>0</v>
      </c>
      <c r="I491" s="171">
        <f>'Ingredients Price List'!H491</f>
        <v>0</v>
      </c>
      <c r="J491" s="175"/>
      <c r="K491" s="173">
        <f>'Ingredients Price List'!G491</f>
        <v>0</v>
      </c>
      <c r="L491" s="174">
        <f>J491*'Ingredients Price List'!I491</f>
        <v>0</v>
      </c>
      <c r="N491" s="110"/>
      <c r="T491" s="109"/>
      <c r="U491" s="109"/>
      <c r="V491" s="109"/>
      <c r="W491" s="109"/>
      <c r="X491" s="109"/>
      <c r="Y491" s="109"/>
      <c r="Z491" s="109"/>
      <c r="AA491" s="109"/>
      <c r="AB491" s="109"/>
      <c r="AC491" s="109"/>
      <c r="AD491" s="109"/>
      <c r="AE491" s="109"/>
      <c r="AF491" s="109"/>
    </row>
    <row r="492" spans="2:32" ht="15.95" hidden="1" customHeight="1" x14ac:dyDescent="0.25">
      <c r="B492" s="162" t="str">
        <f>'Ingredients Price List'!B492</f>
        <v>Pastries &amp; Biscuits</v>
      </c>
      <c r="C492" s="163">
        <f>'Ingredients Price List'!D492</f>
        <v>0</v>
      </c>
      <c r="D492" s="164">
        <v>0</v>
      </c>
      <c r="E492" s="164"/>
      <c r="F492" s="164"/>
      <c r="G492" s="170">
        <f>'Ingredients Price List'!F492</f>
        <v>0</v>
      </c>
      <c r="H492" s="163">
        <f>'Ingredients Price List'!G492</f>
        <v>0</v>
      </c>
      <c r="I492" s="171">
        <f>'Ingredients Price List'!H492</f>
        <v>0</v>
      </c>
      <c r="J492" s="175"/>
      <c r="K492" s="173">
        <f>'Ingredients Price List'!G492</f>
        <v>0</v>
      </c>
      <c r="L492" s="174">
        <f>J492*'Ingredients Price List'!I492</f>
        <v>0</v>
      </c>
      <c r="N492" s="110"/>
      <c r="T492" s="109"/>
      <c r="U492" s="109"/>
      <c r="V492" s="109"/>
      <c r="W492" s="109"/>
      <c r="X492" s="109"/>
      <c r="Y492" s="109"/>
      <c r="Z492" s="109"/>
      <c r="AA492" s="109"/>
      <c r="AB492" s="109"/>
      <c r="AC492" s="109"/>
      <c r="AD492" s="109"/>
      <c r="AE492" s="109"/>
      <c r="AF492" s="109"/>
    </row>
    <row r="493" spans="2:32" ht="15.95" hidden="1" customHeight="1" x14ac:dyDescent="0.25">
      <c r="B493" s="162" t="str">
        <f>'Ingredients Price List'!B493</f>
        <v>Pastries &amp; Biscuits</v>
      </c>
      <c r="C493" s="163">
        <f>'Ingredients Price List'!D493</f>
        <v>0</v>
      </c>
      <c r="D493" s="164">
        <v>0</v>
      </c>
      <c r="E493" s="164"/>
      <c r="F493" s="164"/>
      <c r="G493" s="170">
        <f>'Ingredients Price List'!F493</f>
        <v>0</v>
      </c>
      <c r="H493" s="163">
        <f>'Ingredients Price List'!G493</f>
        <v>0</v>
      </c>
      <c r="I493" s="171">
        <f>'Ingredients Price List'!H493</f>
        <v>0</v>
      </c>
      <c r="J493" s="175"/>
      <c r="K493" s="173">
        <f>'Ingredients Price List'!G493</f>
        <v>0</v>
      </c>
      <c r="L493" s="174">
        <f>J493*'Ingredients Price List'!I493</f>
        <v>0</v>
      </c>
      <c r="N493" s="110"/>
      <c r="T493" s="109"/>
      <c r="U493" s="109"/>
      <c r="V493" s="109"/>
      <c r="W493" s="109"/>
      <c r="X493" s="109"/>
      <c r="Y493" s="109"/>
      <c r="Z493" s="109"/>
      <c r="AA493" s="109"/>
      <c r="AB493" s="109"/>
      <c r="AC493" s="109"/>
      <c r="AD493" s="109"/>
      <c r="AE493" s="109"/>
      <c r="AF493" s="109"/>
    </row>
    <row r="494" spans="2:32" ht="15.95" hidden="1" customHeight="1" x14ac:dyDescent="0.25">
      <c r="B494" s="162" t="str">
        <f>'Ingredients Price List'!B494</f>
        <v>Pastries &amp; Biscuits</v>
      </c>
      <c r="C494" s="163">
        <f>'Ingredients Price List'!D494</f>
        <v>0</v>
      </c>
      <c r="D494" s="164">
        <v>0</v>
      </c>
      <c r="E494" s="164"/>
      <c r="F494" s="164"/>
      <c r="G494" s="170">
        <f>'Ingredients Price List'!F494</f>
        <v>0</v>
      </c>
      <c r="H494" s="163">
        <f>'Ingredients Price List'!G494</f>
        <v>0</v>
      </c>
      <c r="I494" s="171">
        <f>'Ingredients Price List'!H494</f>
        <v>0</v>
      </c>
      <c r="J494" s="175"/>
      <c r="K494" s="173">
        <f>'Ingredients Price List'!G494</f>
        <v>0</v>
      </c>
      <c r="L494" s="174">
        <f>J494*'Ingredients Price List'!I494</f>
        <v>0</v>
      </c>
      <c r="N494" s="110"/>
      <c r="T494" s="109"/>
      <c r="U494" s="109"/>
      <c r="V494" s="109"/>
      <c r="W494" s="109"/>
      <c r="X494" s="109"/>
      <c r="Y494" s="109"/>
      <c r="Z494" s="109"/>
      <c r="AA494" s="109"/>
      <c r="AB494" s="109"/>
      <c r="AC494" s="109"/>
      <c r="AD494" s="109"/>
      <c r="AE494" s="109"/>
      <c r="AF494" s="109"/>
    </row>
    <row r="495" spans="2:32" ht="15.95" hidden="1" customHeight="1" x14ac:dyDescent="0.25">
      <c r="B495" s="162" t="str">
        <f>'Ingredients Price List'!B495</f>
        <v>Pastries &amp; Biscuits</v>
      </c>
      <c r="C495" s="163">
        <f>'Ingredients Price List'!D495</f>
        <v>0</v>
      </c>
      <c r="D495" s="164">
        <v>0</v>
      </c>
      <c r="E495" s="164"/>
      <c r="F495" s="164"/>
      <c r="G495" s="170">
        <f>'Ingredients Price List'!F495</f>
        <v>0</v>
      </c>
      <c r="H495" s="163">
        <f>'Ingredients Price List'!G495</f>
        <v>0</v>
      </c>
      <c r="I495" s="171">
        <f>'Ingredients Price List'!H495</f>
        <v>0</v>
      </c>
      <c r="J495" s="175"/>
      <c r="K495" s="173">
        <f>'Ingredients Price List'!G495</f>
        <v>0</v>
      </c>
      <c r="L495" s="174">
        <f>J495*'Ingredients Price List'!I495</f>
        <v>0</v>
      </c>
      <c r="N495" s="110"/>
      <c r="T495" s="109"/>
      <c r="U495" s="109"/>
      <c r="V495" s="109"/>
      <c r="W495" s="109"/>
      <c r="X495" s="109"/>
      <c r="Y495" s="109"/>
      <c r="Z495" s="109"/>
      <c r="AA495" s="109"/>
      <c r="AB495" s="109"/>
      <c r="AC495" s="109"/>
      <c r="AD495" s="109"/>
      <c r="AE495" s="109"/>
      <c r="AF495" s="109"/>
    </row>
    <row r="496" spans="2:32" ht="15.95" hidden="1" customHeight="1" x14ac:dyDescent="0.25">
      <c r="B496" s="162" t="str">
        <f>'Ingredients Price List'!B496</f>
        <v>Pastries &amp; Biscuits</v>
      </c>
      <c r="C496" s="163">
        <f>'Ingredients Price List'!D496</f>
        <v>0</v>
      </c>
      <c r="D496" s="164">
        <v>0</v>
      </c>
      <c r="E496" s="164"/>
      <c r="F496" s="164"/>
      <c r="G496" s="170">
        <f>'Ingredients Price List'!F496</f>
        <v>0</v>
      </c>
      <c r="H496" s="163">
        <f>'Ingredients Price List'!G496</f>
        <v>0</v>
      </c>
      <c r="I496" s="171">
        <f>'Ingredients Price List'!H496</f>
        <v>0</v>
      </c>
      <c r="J496" s="175"/>
      <c r="K496" s="173">
        <f>'Ingredients Price List'!G496</f>
        <v>0</v>
      </c>
      <c r="L496" s="174">
        <f>J496*'Ingredients Price List'!I496</f>
        <v>0</v>
      </c>
      <c r="N496" s="110"/>
      <c r="T496" s="109"/>
      <c r="U496" s="109"/>
      <c r="V496" s="109"/>
      <c r="W496" s="109"/>
      <c r="X496" s="109"/>
      <c r="Y496" s="109"/>
      <c r="Z496" s="109"/>
      <c r="AA496" s="109"/>
      <c r="AB496" s="109"/>
      <c r="AC496" s="109"/>
      <c r="AD496" s="109"/>
      <c r="AE496" s="109"/>
      <c r="AF496" s="109"/>
    </row>
    <row r="497" spans="2:32" ht="15.95" hidden="1" customHeight="1" x14ac:dyDescent="0.25">
      <c r="B497" s="162" t="str">
        <f>'Ingredients Price List'!B497</f>
        <v>Pastries &amp; Biscuits</v>
      </c>
      <c r="C497" s="163">
        <f>'Ingredients Price List'!D497</f>
        <v>0</v>
      </c>
      <c r="D497" s="164">
        <v>0</v>
      </c>
      <c r="E497" s="164"/>
      <c r="F497" s="164"/>
      <c r="G497" s="170">
        <f>'Ingredients Price List'!F497</f>
        <v>0</v>
      </c>
      <c r="H497" s="163">
        <f>'Ingredients Price List'!G497</f>
        <v>0</v>
      </c>
      <c r="I497" s="171">
        <f>'Ingredients Price List'!H497</f>
        <v>0</v>
      </c>
      <c r="J497" s="175"/>
      <c r="K497" s="173">
        <f>'Ingredients Price List'!G497</f>
        <v>0</v>
      </c>
      <c r="L497" s="174">
        <f>J497*'Ingredients Price List'!I497</f>
        <v>0</v>
      </c>
      <c r="N497" s="110"/>
      <c r="T497" s="109"/>
      <c r="U497" s="109"/>
      <c r="V497" s="109"/>
      <c r="W497" s="109"/>
      <c r="X497" s="109"/>
      <c r="Y497" s="109"/>
      <c r="Z497" s="109"/>
      <c r="AA497" s="109"/>
      <c r="AB497" s="109"/>
      <c r="AC497" s="109"/>
      <c r="AD497" s="109"/>
      <c r="AE497" s="109"/>
      <c r="AF497" s="109"/>
    </row>
    <row r="498" spans="2:32" ht="15.95" hidden="1" customHeight="1" x14ac:dyDescent="0.25">
      <c r="B498" s="162" t="str">
        <f>'Ingredients Price List'!B498</f>
        <v>Pastries &amp; Biscuits</v>
      </c>
      <c r="C498" s="163">
        <f>'Ingredients Price List'!D498</f>
        <v>0</v>
      </c>
      <c r="D498" s="164">
        <v>0</v>
      </c>
      <c r="E498" s="164"/>
      <c r="F498" s="164"/>
      <c r="G498" s="170">
        <f>'Ingredients Price List'!F498</f>
        <v>0</v>
      </c>
      <c r="H498" s="163">
        <f>'Ingredients Price List'!G498</f>
        <v>0</v>
      </c>
      <c r="I498" s="171">
        <f>'Ingredients Price List'!H498</f>
        <v>0</v>
      </c>
      <c r="J498" s="175"/>
      <c r="K498" s="173">
        <f>'Ingredients Price List'!G498</f>
        <v>0</v>
      </c>
      <c r="L498" s="174">
        <f>J498*'Ingredients Price List'!I498</f>
        <v>0</v>
      </c>
      <c r="N498" s="110"/>
      <c r="T498" s="109"/>
      <c r="U498" s="109"/>
      <c r="V498" s="109"/>
      <c r="W498" s="109"/>
      <c r="X498" s="109"/>
      <c r="Y498" s="109"/>
      <c r="Z498" s="109"/>
      <c r="AA498" s="109"/>
      <c r="AB498" s="109"/>
      <c r="AC498" s="109"/>
      <c r="AD498" s="109"/>
      <c r="AE498" s="109"/>
      <c r="AF498" s="109"/>
    </row>
    <row r="499" spans="2:32" ht="15.95" hidden="1" customHeight="1" x14ac:dyDescent="0.25">
      <c r="B499" s="162" t="str">
        <f>'Ingredients Price List'!B499</f>
        <v>Pastries &amp; Biscuits</v>
      </c>
      <c r="C499" s="163">
        <f>'Ingredients Price List'!D499</f>
        <v>0</v>
      </c>
      <c r="D499" s="164">
        <v>0</v>
      </c>
      <c r="E499" s="164"/>
      <c r="F499" s="164"/>
      <c r="G499" s="170">
        <f>'Ingredients Price List'!F499</f>
        <v>0</v>
      </c>
      <c r="H499" s="163">
        <f>'Ingredients Price List'!G499</f>
        <v>0</v>
      </c>
      <c r="I499" s="171">
        <f>'Ingredients Price List'!H499</f>
        <v>0</v>
      </c>
      <c r="J499" s="175"/>
      <c r="K499" s="173">
        <f>'Ingredients Price List'!G499</f>
        <v>0</v>
      </c>
      <c r="L499" s="174">
        <f>J499*'Ingredients Price List'!I499</f>
        <v>0</v>
      </c>
      <c r="N499" s="110"/>
      <c r="T499" s="109"/>
      <c r="U499" s="109"/>
      <c r="V499" s="109"/>
      <c r="W499" s="109"/>
      <c r="X499" s="109"/>
      <c r="Y499" s="109"/>
      <c r="Z499" s="109"/>
      <c r="AA499" s="109"/>
      <c r="AB499" s="109"/>
      <c r="AC499" s="109"/>
      <c r="AD499" s="109"/>
      <c r="AE499" s="109"/>
      <c r="AF499" s="109"/>
    </row>
    <row r="500" spans="2:32" ht="15.95" hidden="1" customHeight="1" x14ac:dyDescent="0.25">
      <c r="B500" s="162" t="str">
        <f>'Ingredients Price List'!B500</f>
        <v>Pastries &amp; Biscuits</v>
      </c>
      <c r="C500" s="163">
        <f>'Ingredients Price List'!D500</f>
        <v>0</v>
      </c>
      <c r="D500" s="164" t="str">
        <v>Carrot and walnut muffin</v>
      </c>
      <c r="E500" s="164"/>
      <c r="F500" s="164"/>
      <c r="G500" s="170">
        <f>'Ingredients Price List'!F500</f>
        <v>0</v>
      </c>
      <c r="H500" s="163">
        <f>'Ingredients Price List'!G500</f>
        <v>0</v>
      </c>
      <c r="I500" s="171">
        <f>'Ingredients Price List'!H500</f>
        <v>0</v>
      </c>
      <c r="J500" s="175"/>
      <c r="K500" s="173">
        <f>'Ingredients Price List'!G500</f>
        <v>0</v>
      </c>
      <c r="L500" s="174">
        <f>J500*'Ingredients Price List'!I500</f>
        <v>0</v>
      </c>
      <c r="N500" s="110"/>
      <c r="T500" s="109"/>
      <c r="U500" s="109"/>
      <c r="V500" s="109"/>
      <c r="W500" s="109"/>
      <c r="X500" s="109"/>
      <c r="Y500" s="109"/>
      <c r="Z500" s="109"/>
      <c r="AA500" s="109"/>
      <c r="AB500" s="109"/>
      <c r="AC500" s="109"/>
      <c r="AD500" s="109"/>
      <c r="AE500" s="109"/>
      <c r="AF500" s="109"/>
    </row>
    <row r="501" spans="2:32" ht="15.95" hidden="1" customHeight="1" x14ac:dyDescent="0.25">
      <c r="B501" s="162" t="str">
        <f>'Ingredients Price List'!B501</f>
        <v>Pastries &amp; Biscuits</v>
      </c>
      <c r="C501" s="163">
        <f>'Ingredients Price List'!D501</f>
        <v>0</v>
      </c>
      <c r="D501" s="164" t="str">
        <v>Croissants</v>
      </c>
      <c r="E501" s="164"/>
      <c r="F501" s="164"/>
      <c r="G501" s="170">
        <f>'Ingredients Price List'!F501</f>
        <v>0</v>
      </c>
      <c r="H501" s="163">
        <f>'Ingredients Price List'!G501</f>
        <v>0</v>
      </c>
      <c r="I501" s="171">
        <f>'Ingredients Price List'!H501</f>
        <v>0</v>
      </c>
      <c r="J501" s="175"/>
      <c r="K501" s="173">
        <f>'Ingredients Price List'!G501</f>
        <v>0</v>
      </c>
      <c r="L501" s="174">
        <f>J501*'Ingredients Price List'!I501</f>
        <v>0</v>
      </c>
      <c r="N501" s="110"/>
      <c r="T501" s="109"/>
      <c r="U501" s="109"/>
      <c r="V501" s="109"/>
      <c r="W501" s="109"/>
      <c r="X501" s="109"/>
      <c r="Y501" s="109"/>
      <c r="Z501" s="109"/>
      <c r="AA501" s="109"/>
      <c r="AB501" s="109"/>
      <c r="AC501" s="109"/>
      <c r="AD501" s="109"/>
      <c r="AE501" s="109"/>
      <c r="AF501" s="109"/>
    </row>
    <row r="502" spans="2:32" ht="15.95" hidden="1" customHeight="1" x14ac:dyDescent="0.25">
      <c r="B502" s="162" t="str">
        <f>'Ingredients Price List'!B502</f>
        <v>Pastries &amp; Biscuits</v>
      </c>
      <c r="C502" s="163">
        <f>'Ingredients Price List'!D502</f>
        <v>0</v>
      </c>
      <c r="D502" s="164" t="str">
        <v>Danish</v>
      </c>
      <c r="E502" s="164"/>
      <c r="F502" s="164"/>
      <c r="G502" s="170">
        <f>'Ingredients Price List'!F502</f>
        <v>0</v>
      </c>
      <c r="H502" s="163">
        <f>'Ingredients Price List'!G502</f>
        <v>0</v>
      </c>
      <c r="I502" s="171">
        <f>'Ingredients Price List'!H502</f>
        <v>0</v>
      </c>
      <c r="J502" s="175"/>
      <c r="K502" s="173">
        <f>'Ingredients Price List'!G502</f>
        <v>0</v>
      </c>
      <c r="L502" s="174">
        <f>J502*'Ingredients Price List'!I502</f>
        <v>0</v>
      </c>
      <c r="N502" s="110"/>
      <c r="T502" s="109"/>
      <c r="U502" s="109"/>
      <c r="V502" s="109"/>
      <c r="W502" s="109"/>
      <c r="X502" s="109"/>
      <c r="Y502" s="109"/>
      <c r="Z502" s="109"/>
      <c r="AA502" s="109"/>
      <c r="AB502" s="109"/>
      <c r="AC502" s="109"/>
      <c r="AD502" s="109"/>
      <c r="AE502" s="109"/>
      <c r="AF502" s="109"/>
    </row>
    <row r="503" spans="2:32" ht="15.95" hidden="1" customHeight="1" x14ac:dyDescent="0.25">
      <c r="B503" s="162" t="str">
        <f>'Ingredients Price List'!B503</f>
        <v>Pastries &amp; Biscuits</v>
      </c>
      <c r="C503" s="163">
        <f>'Ingredients Price List'!D503</f>
        <v>0</v>
      </c>
      <c r="D503" s="164" t="str">
        <v>Pain au Chocolat</v>
      </c>
      <c r="E503" s="164"/>
      <c r="F503" s="164"/>
      <c r="G503" s="170">
        <f>'Ingredients Price List'!F503</f>
        <v>0</v>
      </c>
      <c r="H503" s="163">
        <f>'Ingredients Price List'!G503</f>
        <v>0</v>
      </c>
      <c r="I503" s="171">
        <f>'Ingredients Price List'!H503</f>
        <v>0</v>
      </c>
      <c r="J503" s="175"/>
      <c r="K503" s="173">
        <f>'Ingredients Price List'!G503</f>
        <v>0</v>
      </c>
      <c r="L503" s="174">
        <f>J503*'Ingredients Price List'!I503</f>
        <v>0</v>
      </c>
      <c r="N503" s="110"/>
      <c r="T503" s="109"/>
      <c r="U503" s="109"/>
      <c r="V503" s="109"/>
      <c r="W503" s="109"/>
      <c r="X503" s="109"/>
      <c r="Y503" s="109"/>
      <c r="Z503" s="109"/>
      <c r="AA503" s="109"/>
      <c r="AB503" s="109"/>
      <c r="AC503" s="109"/>
      <c r="AD503" s="109"/>
      <c r="AE503" s="109"/>
      <c r="AF503" s="109"/>
    </row>
    <row r="504" spans="2:32" ht="15.95" hidden="1" customHeight="1" x14ac:dyDescent="0.25">
      <c r="B504" s="162" t="str">
        <f>'Ingredients Price List'!B504</f>
        <v>Pastries &amp; Biscuits</v>
      </c>
      <c r="C504" s="163">
        <f>'Ingredients Price List'!D504</f>
        <v>0</v>
      </c>
      <c r="D504" s="164" t="str">
        <v>Pain au raisin</v>
      </c>
      <c r="E504" s="164"/>
      <c r="F504" s="164"/>
      <c r="G504" s="170">
        <f>'Ingredients Price List'!F504</f>
        <v>0</v>
      </c>
      <c r="H504" s="163">
        <f>'Ingredients Price List'!G504</f>
        <v>0</v>
      </c>
      <c r="I504" s="171">
        <f>'Ingredients Price List'!H504</f>
        <v>0</v>
      </c>
      <c r="J504" s="175"/>
      <c r="K504" s="173">
        <f>'Ingredients Price List'!G504</f>
        <v>0</v>
      </c>
      <c r="L504" s="174">
        <f>J504*'Ingredients Price List'!I504</f>
        <v>0</v>
      </c>
      <c r="N504" s="110"/>
      <c r="T504" s="109"/>
      <c r="U504" s="109"/>
      <c r="V504" s="109"/>
      <c r="W504" s="109"/>
      <c r="X504" s="109"/>
      <c r="Y504" s="109"/>
      <c r="Z504" s="109"/>
      <c r="AA504" s="109"/>
      <c r="AB504" s="109"/>
      <c r="AC504" s="109"/>
      <c r="AD504" s="109"/>
      <c r="AE504" s="109"/>
      <c r="AF504" s="109"/>
    </row>
    <row r="505" spans="2:32" ht="15.95" hidden="1" customHeight="1" x14ac:dyDescent="0.25">
      <c r="B505" s="162" t="str">
        <f>'Ingredients Price List'!B505</f>
        <v>Poultry &amp; Game</v>
      </c>
      <c r="C505" s="163">
        <f>'Ingredients Price List'!D505</f>
        <v>0</v>
      </c>
      <c r="D505" s="164" cm="1">
        <f t="array" ref="D505:D536">_xlfn._xlws.SORT(PoultryGame1,1,1)</f>
        <v>0</v>
      </c>
      <c r="E505" s="164" t="e" cm="1" vm="1">
        <f t="array" ref="E505">_xlfn._xlws.FILTER(PoultryGame2, (PoultryGame2&lt;&gt;0))</f>
        <v>#VALUE!</v>
      </c>
      <c r="F505" s="169">
        <f>COUNTA(PoultryGame)</f>
        <v>1</v>
      </c>
      <c r="G505" s="170">
        <f>'Ingredients Price List'!F505</f>
        <v>0</v>
      </c>
      <c r="H505" s="163">
        <f>'Ingredients Price List'!G505</f>
        <v>0</v>
      </c>
      <c r="I505" s="171">
        <f>'Ingredients Price List'!H505</f>
        <v>0</v>
      </c>
      <c r="J505" s="175"/>
      <c r="K505" s="173">
        <f>'Ingredients Price List'!G505</f>
        <v>0</v>
      </c>
      <c r="L505" s="174">
        <f>J505*'Ingredients Price List'!I505</f>
        <v>0</v>
      </c>
      <c r="N505" s="110"/>
      <c r="T505" s="109"/>
      <c r="U505" s="109"/>
      <c r="V505" s="109"/>
      <c r="W505" s="109"/>
      <c r="X505" s="109"/>
      <c r="Y505" s="109"/>
      <c r="Z505" s="109"/>
      <c r="AA505" s="109"/>
      <c r="AB505" s="109"/>
      <c r="AC505" s="109"/>
      <c r="AD505" s="109"/>
      <c r="AE505" s="109"/>
      <c r="AF505" s="109"/>
    </row>
    <row r="506" spans="2:32" ht="15.95" hidden="1" customHeight="1" x14ac:dyDescent="0.25">
      <c r="B506" s="162" t="str">
        <f>'Ingredients Price List'!B506</f>
        <v>Poultry &amp; Game</v>
      </c>
      <c r="C506" s="163">
        <f>'Ingredients Price List'!D506</f>
        <v>0</v>
      </c>
      <c r="D506" s="164">
        <v>0</v>
      </c>
      <c r="E506" s="164"/>
      <c r="F506" s="164"/>
      <c r="G506" s="170">
        <f>'Ingredients Price List'!F506</f>
        <v>0</v>
      </c>
      <c r="H506" s="163">
        <f>'Ingredients Price List'!G506</f>
        <v>0</v>
      </c>
      <c r="I506" s="171">
        <f>'Ingredients Price List'!H506</f>
        <v>0</v>
      </c>
      <c r="J506" s="175"/>
      <c r="K506" s="173">
        <f>'Ingredients Price List'!G506</f>
        <v>0</v>
      </c>
      <c r="L506" s="174">
        <f>J506*'Ingredients Price List'!I506</f>
        <v>0</v>
      </c>
      <c r="N506" s="110"/>
      <c r="T506" s="109"/>
      <c r="U506" s="109"/>
      <c r="V506" s="109"/>
      <c r="W506" s="109"/>
      <c r="X506" s="109"/>
      <c r="Y506" s="109"/>
      <c r="Z506" s="109"/>
      <c r="AA506" s="109"/>
      <c r="AB506" s="109"/>
      <c r="AC506" s="109"/>
      <c r="AD506" s="109"/>
      <c r="AE506" s="109"/>
      <c r="AF506" s="109"/>
    </row>
    <row r="507" spans="2:32" ht="15.95" hidden="1" customHeight="1" x14ac:dyDescent="0.25">
      <c r="B507" s="162" t="str">
        <f>'Ingredients Price List'!B507</f>
        <v>Poultry &amp; Game</v>
      </c>
      <c r="C507" s="163">
        <f>'Ingredients Price List'!D507</f>
        <v>0</v>
      </c>
      <c r="D507" s="164">
        <v>0</v>
      </c>
      <c r="E507" s="164"/>
      <c r="F507" s="164"/>
      <c r="G507" s="170">
        <f>'Ingredients Price List'!F507</f>
        <v>0</v>
      </c>
      <c r="H507" s="163">
        <f>'Ingredients Price List'!G507</f>
        <v>0</v>
      </c>
      <c r="I507" s="171">
        <f>'Ingredients Price List'!H507</f>
        <v>0</v>
      </c>
      <c r="J507" s="175"/>
      <c r="K507" s="173">
        <f>'Ingredients Price List'!G507</f>
        <v>0</v>
      </c>
      <c r="L507" s="174">
        <f>J507*'Ingredients Price List'!I507</f>
        <v>0</v>
      </c>
      <c r="N507" s="110"/>
      <c r="T507" s="109"/>
      <c r="U507" s="109"/>
      <c r="V507" s="109"/>
      <c r="W507" s="109"/>
      <c r="X507" s="109"/>
      <c r="Y507" s="109"/>
      <c r="Z507" s="109"/>
      <c r="AA507" s="109"/>
      <c r="AB507" s="109"/>
      <c r="AC507" s="109"/>
      <c r="AD507" s="109"/>
      <c r="AE507" s="109"/>
      <c r="AF507" s="109"/>
    </row>
    <row r="508" spans="2:32" ht="15.95" hidden="1" customHeight="1" x14ac:dyDescent="0.25">
      <c r="B508" s="162" t="str">
        <f>'Ingredients Price List'!B508</f>
        <v>Poultry &amp; Game</v>
      </c>
      <c r="C508" s="163">
        <f>'Ingredients Price List'!D508</f>
        <v>0</v>
      </c>
      <c r="D508" s="164">
        <v>0</v>
      </c>
      <c r="E508" s="164"/>
      <c r="F508" s="164"/>
      <c r="G508" s="170">
        <f>'Ingredients Price List'!F508</f>
        <v>0</v>
      </c>
      <c r="H508" s="163">
        <f>'Ingredients Price List'!G508</f>
        <v>0</v>
      </c>
      <c r="I508" s="171">
        <f>'Ingredients Price List'!H508</f>
        <v>0</v>
      </c>
      <c r="J508" s="175"/>
      <c r="K508" s="173">
        <f>'Ingredients Price List'!G508</f>
        <v>0</v>
      </c>
      <c r="L508" s="174">
        <f>J508*'Ingredients Price List'!I508</f>
        <v>0</v>
      </c>
      <c r="N508" s="110"/>
      <c r="T508" s="109"/>
      <c r="U508" s="109"/>
      <c r="V508" s="109"/>
      <c r="W508" s="109"/>
      <c r="X508" s="109"/>
      <c r="Y508" s="109"/>
      <c r="Z508" s="109"/>
      <c r="AA508" s="109"/>
      <c r="AB508" s="109"/>
      <c r="AC508" s="109"/>
      <c r="AD508" s="109"/>
      <c r="AE508" s="109"/>
      <c r="AF508" s="109"/>
    </row>
    <row r="509" spans="2:32" ht="15.95" hidden="1" customHeight="1" x14ac:dyDescent="0.25">
      <c r="B509" s="162" t="str">
        <f>'Ingredients Price List'!B509</f>
        <v>Poultry &amp; Game</v>
      </c>
      <c r="C509" s="163">
        <f>'Ingredients Price List'!D509</f>
        <v>0</v>
      </c>
      <c r="D509" s="164">
        <v>0</v>
      </c>
      <c r="E509" s="164"/>
      <c r="F509" s="164"/>
      <c r="G509" s="170">
        <f>'Ingredients Price List'!F509</f>
        <v>0</v>
      </c>
      <c r="H509" s="163">
        <f>'Ingredients Price List'!G509</f>
        <v>0</v>
      </c>
      <c r="I509" s="171">
        <f>'Ingredients Price List'!H509</f>
        <v>0</v>
      </c>
      <c r="J509" s="175"/>
      <c r="K509" s="173">
        <f>'Ingredients Price List'!G509</f>
        <v>0</v>
      </c>
      <c r="L509" s="174">
        <f>J509*'Ingredients Price List'!I509</f>
        <v>0</v>
      </c>
      <c r="N509" s="110"/>
      <c r="T509" s="109"/>
      <c r="U509" s="109"/>
      <c r="V509" s="109"/>
      <c r="W509" s="109"/>
      <c r="X509" s="109"/>
      <c r="Y509" s="109"/>
      <c r="Z509" s="109"/>
      <c r="AA509" s="109"/>
      <c r="AB509" s="109"/>
      <c r="AC509" s="109"/>
      <c r="AD509" s="109"/>
      <c r="AE509" s="109"/>
      <c r="AF509" s="109"/>
    </row>
    <row r="510" spans="2:32" ht="15.95" hidden="1" customHeight="1" x14ac:dyDescent="0.25">
      <c r="B510" s="162" t="str">
        <f>'Ingredients Price List'!B510</f>
        <v>Poultry &amp; Game</v>
      </c>
      <c r="C510" s="163">
        <f>'Ingredients Price List'!D510</f>
        <v>0</v>
      </c>
      <c r="D510" s="164">
        <v>0</v>
      </c>
      <c r="E510" s="164"/>
      <c r="F510" s="164"/>
      <c r="G510" s="170">
        <f>'Ingredients Price List'!F510</f>
        <v>0</v>
      </c>
      <c r="H510" s="163">
        <f>'Ingredients Price List'!G510</f>
        <v>0</v>
      </c>
      <c r="I510" s="171">
        <f>'Ingredients Price List'!H510</f>
        <v>0</v>
      </c>
      <c r="J510" s="175"/>
      <c r="K510" s="173">
        <f>'Ingredients Price List'!G510</f>
        <v>0</v>
      </c>
      <c r="L510" s="174">
        <f>J510*'Ingredients Price List'!I510</f>
        <v>0</v>
      </c>
      <c r="N510" s="110"/>
      <c r="T510" s="109"/>
      <c r="U510" s="109"/>
      <c r="V510" s="109"/>
      <c r="W510" s="109"/>
      <c r="X510" s="109"/>
      <c r="Y510" s="109"/>
      <c r="Z510" s="109"/>
      <c r="AA510" s="109"/>
      <c r="AB510" s="109"/>
      <c r="AC510" s="109"/>
      <c r="AD510" s="109"/>
      <c r="AE510" s="109"/>
      <c r="AF510" s="109"/>
    </row>
    <row r="511" spans="2:32" ht="15.95" hidden="1" customHeight="1" x14ac:dyDescent="0.25">
      <c r="B511" s="162" t="str">
        <f>'Ingredients Price List'!B511</f>
        <v>Poultry &amp; Game</v>
      </c>
      <c r="C511" s="163">
        <f>'Ingredients Price List'!D511</f>
        <v>0</v>
      </c>
      <c r="D511" s="164">
        <v>0</v>
      </c>
      <c r="E511" s="164"/>
      <c r="F511" s="164"/>
      <c r="G511" s="170">
        <f>'Ingredients Price List'!F511</f>
        <v>0</v>
      </c>
      <c r="H511" s="163">
        <f>'Ingredients Price List'!G511</f>
        <v>0</v>
      </c>
      <c r="I511" s="171">
        <f>'Ingredients Price List'!H511</f>
        <v>0</v>
      </c>
      <c r="J511" s="175"/>
      <c r="K511" s="173">
        <f>'Ingredients Price List'!G511</f>
        <v>0</v>
      </c>
      <c r="L511" s="174">
        <f>J511*'Ingredients Price List'!I511</f>
        <v>0</v>
      </c>
      <c r="N511" s="110"/>
      <c r="T511" s="109"/>
      <c r="U511" s="109"/>
      <c r="V511" s="109"/>
      <c r="W511" s="109"/>
      <c r="X511" s="109"/>
      <c r="Y511" s="109"/>
      <c r="Z511" s="109"/>
      <c r="AA511" s="109"/>
      <c r="AB511" s="109"/>
      <c r="AC511" s="109"/>
      <c r="AD511" s="109"/>
      <c r="AE511" s="109"/>
      <c r="AF511" s="109"/>
    </row>
    <row r="512" spans="2:32" ht="15.95" hidden="1" customHeight="1" x14ac:dyDescent="0.25">
      <c r="B512" s="162" t="str">
        <f>'Ingredients Price List'!B512</f>
        <v>Poultry &amp; Game</v>
      </c>
      <c r="C512" s="163">
        <f>'Ingredients Price List'!D512</f>
        <v>0</v>
      </c>
      <c r="D512" s="164">
        <v>0</v>
      </c>
      <c r="E512" s="164"/>
      <c r="F512" s="164"/>
      <c r="G512" s="170">
        <f>'Ingredients Price List'!F512</f>
        <v>0</v>
      </c>
      <c r="H512" s="163">
        <f>'Ingredients Price List'!G512</f>
        <v>0</v>
      </c>
      <c r="I512" s="171">
        <f>'Ingredients Price List'!H512</f>
        <v>0</v>
      </c>
      <c r="J512" s="175"/>
      <c r="K512" s="173">
        <f>'Ingredients Price List'!G512</f>
        <v>0</v>
      </c>
      <c r="L512" s="174">
        <f>J512*'Ingredients Price List'!I512</f>
        <v>0</v>
      </c>
      <c r="N512" s="110"/>
      <c r="T512" s="109"/>
      <c r="U512" s="109"/>
      <c r="V512" s="109"/>
      <c r="W512" s="109"/>
      <c r="X512" s="109"/>
      <c r="Y512" s="109"/>
      <c r="Z512" s="109"/>
      <c r="AA512" s="109"/>
      <c r="AB512" s="109"/>
      <c r="AC512" s="109"/>
      <c r="AD512" s="109"/>
      <c r="AE512" s="109"/>
      <c r="AF512" s="109"/>
    </row>
    <row r="513" spans="2:32" ht="15.95" hidden="1" customHeight="1" x14ac:dyDescent="0.25">
      <c r="B513" s="162" t="str">
        <f>'Ingredients Price List'!B513</f>
        <v>Poultry &amp; Game</v>
      </c>
      <c r="C513" s="163">
        <f>'Ingredients Price List'!D513</f>
        <v>0</v>
      </c>
      <c r="D513" s="164">
        <v>0</v>
      </c>
      <c r="E513" s="164"/>
      <c r="F513" s="164"/>
      <c r="G513" s="170">
        <f>'Ingredients Price List'!F513</f>
        <v>0</v>
      </c>
      <c r="H513" s="163">
        <f>'Ingredients Price List'!G513</f>
        <v>0</v>
      </c>
      <c r="I513" s="171">
        <f>'Ingredients Price List'!H513</f>
        <v>0</v>
      </c>
      <c r="J513" s="175"/>
      <c r="K513" s="173">
        <f>'Ingredients Price List'!G513</f>
        <v>0</v>
      </c>
      <c r="L513" s="174">
        <f>J513*'Ingredients Price List'!I513</f>
        <v>0</v>
      </c>
      <c r="N513" s="110"/>
      <c r="T513" s="109"/>
      <c r="U513" s="109"/>
      <c r="V513" s="109"/>
      <c r="W513" s="109"/>
      <c r="X513" s="109"/>
      <c r="Y513" s="109"/>
      <c r="Z513" s="109"/>
      <c r="AA513" s="109"/>
      <c r="AB513" s="109"/>
      <c r="AC513" s="109"/>
      <c r="AD513" s="109"/>
      <c r="AE513" s="109"/>
      <c r="AF513" s="109"/>
    </row>
    <row r="514" spans="2:32" ht="15.95" hidden="1" customHeight="1" x14ac:dyDescent="0.25">
      <c r="B514" s="162" t="str">
        <f>'Ingredients Price List'!B514</f>
        <v>Poultry &amp; Game</v>
      </c>
      <c r="C514" s="163">
        <f>'Ingredients Price List'!D514</f>
        <v>0</v>
      </c>
      <c r="D514" s="164">
        <v>0</v>
      </c>
      <c r="E514" s="164"/>
      <c r="F514" s="164"/>
      <c r="G514" s="170">
        <f>'Ingredients Price List'!F514</f>
        <v>0</v>
      </c>
      <c r="H514" s="163">
        <f>'Ingredients Price List'!G514</f>
        <v>0</v>
      </c>
      <c r="I514" s="171">
        <f>'Ingredients Price List'!H514</f>
        <v>0</v>
      </c>
      <c r="J514" s="175"/>
      <c r="K514" s="173">
        <f>'Ingredients Price List'!G514</f>
        <v>0</v>
      </c>
      <c r="L514" s="174">
        <f>J514*'Ingredients Price List'!I514</f>
        <v>0</v>
      </c>
      <c r="N514" s="110"/>
      <c r="T514" s="109"/>
      <c r="U514" s="109"/>
      <c r="V514" s="109"/>
      <c r="W514" s="109"/>
      <c r="X514" s="109"/>
      <c r="Y514" s="109"/>
      <c r="Z514" s="109"/>
      <c r="AA514" s="109"/>
      <c r="AB514" s="109"/>
      <c r="AC514" s="109"/>
      <c r="AD514" s="109"/>
      <c r="AE514" s="109"/>
      <c r="AF514" s="109"/>
    </row>
    <row r="515" spans="2:32" ht="15.95" hidden="1" customHeight="1" x14ac:dyDescent="0.25">
      <c r="B515" s="162" t="str">
        <f>'Ingredients Price List'!B515</f>
        <v>Poultry &amp; Game</v>
      </c>
      <c r="C515" s="163">
        <f>'Ingredients Price List'!D515</f>
        <v>0</v>
      </c>
      <c r="D515" s="164">
        <v>0</v>
      </c>
      <c r="E515" s="164"/>
      <c r="F515" s="164"/>
      <c r="G515" s="170">
        <f>'Ingredients Price List'!F515</f>
        <v>0</v>
      </c>
      <c r="H515" s="163">
        <f>'Ingredients Price List'!G515</f>
        <v>0</v>
      </c>
      <c r="I515" s="171">
        <f>'Ingredients Price List'!H515</f>
        <v>0</v>
      </c>
      <c r="J515" s="175"/>
      <c r="K515" s="173">
        <f>'Ingredients Price List'!G515</f>
        <v>0</v>
      </c>
      <c r="L515" s="174">
        <f>J515*'Ingredients Price List'!I515</f>
        <v>0</v>
      </c>
      <c r="N515" s="110"/>
      <c r="T515" s="109"/>
      <c r="U515" s="109"/>
      <c r="V515" s="109"/>
      <c r="W515" s="109"/>
      <c r="X515" s="109"/>
      <c r="Y515" s="109"/>
      <c r="Z515" s="109"/>
      <c r="AA515" s="109"/>
      <c r="AB515" s="109"/>
      <c r="AC515" s="109"/>
      <c r="AD515" s="109"/>
      <c r="AE515" s="109"/>
      <c r="AF515" s="109"/>
    </row>
    <row r="516" spans="2:32" ht="15.95" hidden="1" customHeight="1" x14ac:dyDescent="0.25">
      <c r="B516" s="162" t="str">
        <f>'Ingredients Price List'!B516</f>
        <v>Poultry &amp; Game</v>
      </c>
      <c r="C516" s="163">
        <f>'Ingredients Price List'!D516</f>
        <v>0</v>
      </c>
      <c r="D516" s="164">
        <v>0</v>
      </c>
      <c r="E516" s="164"/>
      <c r="F516" s="164"/>
      <c r="G516" s="170">
        <f>'Ingredients Price List'!F516</f>
        <v>0</v>
      </c>
      <c r="H516" s="163">
        <f>'Ingredients Price List'!G516</f>
        <v>0</v>
      </c>
      <c r="I516" s="171">
        <f>'Ingredients Price List'!H516</f>
        <v>0</v>
      </c>
      <c r="J516" s="175"/>
      <c r="K516" s="173">
        <f>'Ingredients Price List'!G516</f>
        <v>0</v>
      </c>
      <c r="L516" s="174">
        <f>J516*'Ingredients Price List'!I516</f>
        <v>0</v>
      </c>
      <c r="N516" s="110"/>
      <c r="T516" s="109"/>
      <c r="U516" s="109"/>
      <c r="V516" s="109"/>
      <c r="W516" s="109"/>
      <c r="X516" s="109"/>
      <c r="Y516" s="109"/>
      <c r="Z516" s="109"/>
      <c r="AA516" s="109"/>
      <c r="AB516" s="109"/>
      <c r="AC516" s="109"/>
      <c r="AD516" s="109"/>
      <c r="AE516" s="109"/>
      <c r="AF516" s="109"/>
    </row>
    <row r="517" spans="2:32" ht="15.95" hidden="1" customHeight="1" x14ac:dyDescent="0.25">
      <c r="B517" s="162" t="str">
        <f>'Ingredients Price List'!B517</f>
        <v>Poultry &amp; Game</v>
      </c>
      <c r="C517" s="163">
        <f>'Ingredients Price List'!D517</f>
        <v>0</v>
      </c>
      <c r="D517" s="164">
        <v>0</v>
      </c>
      <c r="E517" s="164"/>
      <c r="F517" s="164"/>
      <c r="G517" s="170">
        <f>'Ingredients Price List'!F517</f>
        <v>0</v>
      </c>
      <c r="H517" s="163">
        <f>'Ingredients Price List'!G517</f>
        <v>0</v>
      </c>
      <c r="I517" s="171">
        <f>'Ingredients Price List'!H517</f>
        <v>0</v>
      </c>
      <c r="J517" s="175"/>
      <c r="K517" s="173">
        <f>'Ingredients Price List'!G517</f>
        <v>0</v>
      </c>
      <c r="L517" s="174">
        <f>J517*'Ingredients Price List'!I517</f>
        <v>0</v>
      </c>
      <c r="N517" s="110"/>
      <c r="T517" s="109"/>
      <c r="U517" s="109"/>
      <c r="V517" s="109"/>
      <c r="W517" s="109"/>
      <c r="X517" s="109"/>
      <c r="Y517" s="109"/>
      <c r="Z517" s="109"/>
      <c r="AA517" s="109"/>
      <c r="AB517" s="109"/>
      <c r="AC517" s="109"/>
      <c r="AD517" s="109"/>
      <c r="AE517" s="109"/>
      <c r="AF517" s="109"/>
    </row>
    <row r="518" spans="2:32" ht="15.95" hidden="1" customHeight="1" x14ac:dyDescent="0.25">
      <c r="B518" s="162" t="str">
        <f>'Ingredients Price List'!B518</f>
        <v>Poultry &amp; Game</v>
      </c>
      <c r="C518" s="163">
        <f>'Ingredients Price List'!D518</f>
        <v>0</v>
      </c>
      <c r="D518" s="164">
        <v>0</v>
      </c>
      <c r="E518" s="164"/>
      <c r="F518" s="164"/>
      <c r="G518" s="170">
        <f>'Ingredients Price List'!F518</f>
        <v>0</v>
      </c>
      <c r="H518" s="163">
        <f>'Ingredients Price List'!G518</f>
        <v>0</v>
      </c>
      <c r="I518" s="171">
        <f>'Ingredients Price List'!H518</f>
        <v>0</v>
      </c>
      <c r="J518" s="175"/>
      <c r="K518" s="173">
        <f>'Ingredients Price List'!G518</f>
        <v>0</v>
      </c>
      <c r="L518" s="174">
        <f>J518*'Ingredients Price List'!I518</f>
        <v>0</v>
      </c>
      <c r="N518" s="110"/>
      <c r="T518" s="109"/>
      <c r="U518" s="109"/>
      <c r="V518" s="109"/>
      <c r="W518" s="109"/>
      <c r="X518" s="109"/>
      <c r="Y518" s="109"/>
      <c r="Z518" s="109"/>
      <c r="AA518" s="109"/>
      <c r="AB518" s="109"/>
      <c r="AC518" s="109"/>
      <c r="AD518" s="109"/>
      <c r="AE518" s="109"/>
      <c r="AF518" s="109"/>
    </row>
    <row r="519" spans="2:32" ht="15.95" hidden="1" customHeight="1" x14ac:dyDescent="0.25">
      <c r="B519" s="162" t="str">
        <f>'Ingredients Price List'!B519</f>
        <v>Poultry &amp; Game</v>
      </c>
      <c r="C519" s="163">
        <f>'Ingredients Price List'!D519</f>
        <v>0</v>
      </c>
      <c r="D519" s="164">
        <v>0</v>
      </c>
      <c r="E519" s="164"/>
      <c r="F519" s="164"/>
      <c r="G519" s="170">
        <f>'Ingredients Price List'!F519</f>
        <v>0</v>
      </c>
      <c r="H519" s="163">
        <f>'Ingredients Price List'!G519</f>
        <v>0</v>
      </c>
      <c r="I519" s="171">
        <f>'Ingredients Price List'!H519</f>
        <v>0</v>
      </c>
      <c r="J519" s="175"/>
      <c r="K519" s="173">
        <f>'Ingredients Price List'!G519</f>
        <v>0</v>
      </c>
      <c r="L519" s="174">
        <f>J519*'Ingredients Price List'!I519</f>
        <v>0</v>
      </c>
      <c r="N519" s="110"/>
      <c r="T519" s="109"/>
      <c r="U519" s="109"/>
      <c r="V519" s="109"/>
      <c r="W519" s="109"/>
      <c r="X519" s="109"/>
      <c r="Y519" s="109"/>
      <c r="Z519" s="109"/>
      <c r="AA519" s="109"/>
      <c r="AB519" s="109"/>
      <c r="AC519" s="109"/>
      <c r="AD519" s="109"/>
      <c r="AE519" s="109"/>
      <c r="AF519" s="109"/>
    </row>
    <row r="520" spans="2:32" ht="15.95" hidden="1" customHeight="1" x14ac:dyDescent="0.25">
      <c r="B520" s="162" t="str">
        <f>'Ingredients Price List'!B520</f>
        <v>Poultry &amp; Game</v>
      </c>
      <c r="C520" s="163">
        <f>'Ingredients Price List'!D520</f>
        <v>0</v>
      </c>
      <c r="D520" s="164">
        <v>0</v>
      </c>
      <c r="E520" s="164"/>
      <c r="F520" s="164"/>
      <c r="G520" s="170">
        <f>'Ingredients Price List'!F520</f>
        <v>0</v>
      </c>
      <c r="H520" s="163">
        <f>'Ingredients Price List'!G520</f>
        <v>0</v>
      </c>
      <c r="I520" s="171">
        <f>'Ingredients Price List'!H520</f>
        <v>0</v>
      </c>
      <c r="J520" s="175"/>
      <c r="K520" s="173">
        <f>'Ingredients Price List'!G520</f>
        <v>0</v>
      </c>
      <c r="L520" s="174">
        <f>J520*'Ingredients Price List'!I520</f>
        <v>0</v>
      </c>
      <c r="N520" s="110"/>
      <c r="T520" s="109"/>
      <c r="U520" s="109"/>
      <c r="V520" s="109"/>
      <c r="W520" s="109"/>
      <c r="X520" s="109"/>
      <c r="Y520" s="109"/>
      <c r="Z520" s="109"/>
      <c r="AA520" s="109"/>
      <c r="AB520" s="109"/>
      <c r="AC520" s="109"/>
      <c r="AD520" s="109"/>
      <c r="AE520" s="109"/>
      <c r="AF520" s="109"/>
    </row>
    <row r="521" spans="2:32" ht="15.95" hidden="1" customHeight="1" x14ac:dyDescent="0.25">
      <c r="B521" s="162" t="str">
        <f>'Ingredients Price List'!B521</f>
        <v>Poultry &amp; Game</v>
      </c>
      <c r="C521" s="163">
        <f>'Ingredients Price List'!D521</f>
        <v>0</v>
      </c>
      <c r="D521" s="164">
        <v>0</v>
      </c>
      <c r="E521" s="164"/>
      <c r="F521" s="164"/>
      <c r="G521" s="170">
        <f>'Ingredients Price List'!F521</f>
        <v>0</v>
      </c>
      <c r="H521" s="163">
        <f>'Ingredients Price List'!G521</f>
        <v>0</v>
      </c>
      <c r="I521" s="171">
        <f>'Ingredients Price List'!H521</f>
        <v>0</v>
      </c>
      <c r="J521" s="175"/>
      <c r="K521" s="173">
        <f>'Ingredients Price List'!G521</f>
        <v>0</v>
      </c>
      <c r="L521" s="174">
        <f>J521*'Ingredients Price List'!I521</f>
        <v>0</v>
      </c>
      <c r="N521" s="110"/>
      <c r="T521" s="109"/>
      <c r="U521" s="109"/>
      <c r="V521" s="109"/>
      <c r="W521" s="109"/>
      <c r="X521" s="109"/>
      <c r="Y521" s="109"/>
      <c r="Z521" s="109"/>
      <c r="AA521" s="109"/>
      <c r="AB521" s="109"/>
      <c r="AC521" s="109"/>
      <c r="AD521" s="109"/>
      <c r="AE521" s="109"/>
      <c r="AF521" s="109"/>
    </row>
    <row r="522" spans="2:32" ht="15.95" hidden="1" customHeight="1" x14ac:dyDescent="0.25">
      <c r="B522" s="162" t="str">
        <f>'Ingredients Price List'!B522</f>
        <v>Poultry &amp; Game</v>
      </c>
      <c r="C522" s="163">
        <f>'Ingredients Price List'!D522</f>
        <v>0</v>
      </c>
      <c r="D522" s="164">
        <v>0</v>
      </c>
      <c r="E522" s="164"/>
      <c r="F522" s="164"/>
      <c r="G522" s="170">
        <f>'Ingredients Price List'!F522</f>
        <v>0</v>
      </c>
      <c r="H522" s="163">
        <f>'Ingredients Price List'!G522</f>
        <v>0</v>
      </c>
      <c r="I522" s="171">
        <f>'Ingredients Price List'!H522</f>
        <v>0</v>
      </c>
      <c r="J522" s="175"/>
      <c r="K522" s="173">
        <f>'Ingredients Price List'!G522</f>
        <v>0</v>
      </c>
      <c r="L522" s="174">
        <f>J522*'Ingredients Price List'!I522</f>
        <v>0</v>
      </c>
      <c r="N522" s="110"/>
      <c r="T522" s="109"/>
      <c r="U522" s="109"/>
      <c r="V522" s="109"/>
      <c r="W522" s="109"/>
      <c r="X522" s="109"/>
      <c r="Y522" s="109"/>
      <c r="Z522" s="109"/>
      <c r="AA522" s="109"/>
      <c r="AB522" s="109"/>
      <c r="AC522" s="109"/>
      <c r="AD522" s="109"/>
      <c r="AE522" s="109"/>
      <c r="AF522" s="109"/>
    </row>
    <row r="523" spans="2:32" ht="15.95" hidden="1" customHeight="1" x14ac:dyDescent="0.25">
      <c r="B523" s="162" t="str">
        <f>'Ingredients Price List'!B523</f>
        <v>Poultry &amp; Game</v>
      </c>
      <c r="C523" s="163">
        <f>'Ingredients Price List'!D523</f>
        <v>0</v>
      </c>
      <c r="D523" s="164">
        <v>0</v>
      </c>
      <c r="E523" s="164"/>
      <c r="F523" s="164"/>
      <c r="G523" s="170">
        <f>'Ingredients Price List'!F523</f>
        <v>0</v>
      </c>
      <c r="H523" s="163">
        <f>'Ingredients Price List'!G523</f>
        <v>0</v>
      </c>
      <c r="I523" s="171">
        <f>'Ingredients Price List'!H523</f>
        <v>0</v>
      </c>
      <c r="J523" s="175"/>
      <c r="K523" s="173">
        <f>'Ingredients Price List'!G523</f>
        <v>0</v>
      </c>
      <c r="L523" s="174">
        <f>J523*'Ingredients Price List'!I523</f>
        <v>0</v>
      </c>
      <c r="N523" s="110"/>
      <c r="T523" s="109"/>
      <c r="U523" s="109"/>
      <c r="V523" s="109"/>
      <c r="W523" s="109"/>
      <c r="X523" s="109"/>
      <c r="Y523" s="109"/>
      <c r="Z523" s="109"/>
      <c r="AA523" s="109"/>
      <c r="AB523" s="109"/>
      <c r="AC523" s="109"/>
      <c r="AD523" s="109"/>
      <c r="AE523" s="109"/>
      <c r="AF523" s="109"/>
    </row>
    <row r="524" spans="2:32" ht="15.95" hidden="1" customHeight="1" x14ac:dyDescent="0.25">
      <c r="B524" s="162" t="str">
        <f>'Ingredients Price List'!B524</f>
        <v>Poultry &amp; Game</v>
      </c>
      <c r="C524" s="163">
        <f>'Ingredients Price List'!D524</f>
        <v>0</v>
      </c>
      <c r="D524" s="164">
        <v>0</v>
      </c>
      <c r="E524" s="164"/>
      <c r="F524" s="164"/>
      <c r="G524" s="170">
        <f>'Ingredients Price List'!F524</f>
        <v>0</v>
      </c>
      <c r="H524" s="163">
        <f>'Ingredients Price List'!G524</f>
        <v>0</v>
      </c>
      <c r="I524" s="171">
        <f>'Ingredients Price List'!H524</f>
        <v>0</v>
      </c>
      <c r="J524" s="175"/>
      <c r="K524" s="173">
        <f>'Ingredients Price List'!G524</f>
        <v>0</v>
      </c>
      <c r="L524" s="174">
        <f>J524*'Ingredients Price List'!I524</f>
        <v>0</v>
      </c>
      <c r="N524" s="110"/>
      <c r="T524" s="109"/>
      <c r="U524" s="109"/>
      <c r="V524" s="109"/>
      <c r="W524" s="109"/>
      <c r="X524" s="109"/>
      <c r="Y524" s="109"/>
      <c r="Z524" s="109"/>
      <c r="AA524" s="109"/>
      <c r="AB524" s="109"/>
      <c r="AC524" s="109"/>
      <c r="AD524" s="109"/>
      <c r="AE524" s="109"/>
      <c r="AF524" s="109"/>
    </row>
    <row r="525" spans="2:32" ht="15.95" hidden="1" customHeight="1" x14ac:dyDescent="0.25">
      <c r="B525" s="162" t="str">
        <f>'Ingredients Price List'!B525</f>
        <v>Poultry &amp; Game</v>
      </c>
      <c r="C525" s="163">
        <f>'Ingredients Price List'!D525</f>
        <v>0</v>
      </c>
      <c r="D525" s="164">
        <v>0</v>
      </c>
      <c r="E525" s="164"/>
      <c r="F525" s="164"/>
      <c r="G525" s="170">
        <f>'Ingredients Price List'!F525</f>
        <v>0</v>
      </c>
      <c r="H525" s="163">
        <f>'Ingredients Price List'!G525</f>
        <v>0</v>
      </c>
      <c r="I525" s="171">
        <f>'Ingredients Price List'!H525</f>
        <v>0</v>
      </c>
      <c r="J525" s="175"/>
      <c r="K525" s="173">
        <f>'Ingredients Price List'!G525</f>
        <v>0</v>
      </c>
      <c r="L525" s="174">
        <f>J525*'Ingredients Price List'!I525</f>
        <v>0</v>
      </c>
      <c r="N525" s="110"/>
      <c r="T525" s="109"/>
      <c r="U525" s="109"/>
      <c r="V525" s="109"/>
      <c r="W525" s="109"/>
      <c r="X525" s="109"/>
      <c r="Y525" s="109"/>
      <c r="Z525" s="109"/>
      <c r="AA525" s="109"/>
      <c r="AB525" s="109"/>
      <c r="AC525" s="109"/>
      <c r="AD525" s="109"/>
      <c r="AE525" s="109"/>
      <c r="AF525" s="109"/>
    </row>
    <row r="526" spans="2:32" ht="15.95" hidden="1" customHeight="1" x14ac:dyDescent="0.25">
      <c r="B526" s="162" t="str">
        <f>'Ingredients Price List'!B526</f>
        <v>Poultry &amp; Game</v>
      </c>
      <c r="C526" s="163">
        <f>'Ingredients Price List'!D526</f>
        <v>0</v>
      </c>
      <c r="D526" s="164">
        <v>0</v>
      </c>
      <c r="E526" s="164"/>
      <c r="F526" s="164"/>
      <c r="G526" s="170">
        <f>'Ingredients Price List'!F526</f>
        <v>0</v>
      </c>
      <c r="H526" s="163">
        <f>'Ingredients Price List'!G526</f>
        <v>0</v>
      </c>
      <c r="I526" s="171">
        <f>'Ingredients Price List'!H526</f>
        <v>0</v>
      </c>
      <c r="J526" s="175"/>
      <c r="K526" s="173">
        <f>'Ingredients Price List'!G526</f>
        <v>0</v>
      </c>
      <c r="L526" s="174">
        <f>J526*'Ingredients Price List'!I526</f>
        <v>0</v>
      </c>
      <c r="N526" s="110"/>
      <c r="T526" s="109"/>
      <c r="U526" s="109"/>
      <c r="V526" s="109"/>
      <c r="W526" s="109"/>
      <c r="X526" s="109"/>
      <c r="Y526" s="109"/>
      <c r="Z526" s="109"/>
      <c r="AA526" s="109"/>
      <c r="AB526" s="109"/>
      <c r="AC526" s="109"/>
      <c r="AD526" s="109"/>
      <c r="AE526" s="109"/>
      <c r="AF526" s="109"/>
    </row>
    <row r="527" spans="2:32" ht="15.95" hidden="1" customHeight="1" x14ac:dyDescent="0.25">
      <c r="B527" s="162" t="str">
        <f>'Ingredients Price List'!B527</f>
        <v>Poultry &amp; Game</v>
      </c>
      <c r="C527" s="163">
        <f>'Ingredients Price List'!D527</f>
        <v>0</v>
      </c>
      <c r="D527" s="164">
        <v>0</v>
      </c>
      <c r="E527" s="164"/>
      <c r="F527" s="164"/>
      <c r="G527" s="170">
        <f>'Ingredients Price List'!F527</f>
        <v>0</v>
      </c>
      <c r="H527" s="163">
        <f>'Ingredients Price List'!G527</f>
        <v>0</v>
      </c>
      <c r="I527" s="171">
        <f>'Ingredients Price List'!H527</f>
        <v>0</v>
      </c>
      <c r="J527" s="175"/>
      <c r="K527" s="173">
        <f>'Ingredients Price List'!G527</f>
        <v>0</v>
      </c>
      <c r="L527" s="174">
        <f>J527*'Ingredients Price List'!I527</f>
        <v>0</v>
      </c>
      <c r="N527" s="110"/>
      <c r="T527" s="109"/>
      <c r="U527" s="109"/>
      <c r="V527" s="109"/>
      <c r="W527" s="109"/>
      <c r="X527" s="109"/>
      <c r="Y527" s="109"/>
      <c r="Z527" s="109"/>
      <c r="AA527" s="109"/>
      <c r="AB527" s="109"/>
      <c r="AC527" s="109"/>
      <c r="AD527" s="109"/>
      <c r="AE527" s="109"/>
      <c r="AF527" s="109"/>
    </row>
    <row r="528" spans="2:32" ht="15.95" hidden="1" customHeight="1" x14ac:dyDescent="0.25">
      <c r="B528" s="162" t="str">
        <f>'Ingredients Price List'!B528</f>
        <v>Poultry &amp; Game</v>
      </c>
      <c r="C528" s="163">
        <f>'Ingredients Price List'!D528</f>
        <v>0</v>
      </c>
      <c r="D528" s="164">
        <v>0</v>
      </c>
      <c r="E528" s="164"/>
      <c r="F528" s="164"/>
      <c r="G528" s="170">
        <f>'Ingredients Price List'!F528</f>
        <v>0</v>
      </c>
      <c r="H528" s="163">
        <f>'Ingredients Price List'!G528</f>
        <v>0</v>
      </c>
      <c r="I528" s="171">
        <f>'Ingredients Price List'!H528</f>
        <v>0</v>
      </c>
      <c r="J528" s="175"/>
      <c r="K528" s="173">
        <f>'Ingredients Price List'!G528</f>
        <v>0</v>
      </c>
      <c r="L528" s="174">
        <f>J528*'Ingredients Price List'!I528</f>
        <v>0</v>
      </c>
      <c r="N528" s="110"/>
      <c r="T528" s="109"/>
      <c r="U528" s="109"/>
      <c r="V528" s="109"/>
      <c r="W528" s="109"/>
      <c r="X528" s="109"/>
      <c r="Y528" s="109"/>
      <c r="Z528" s="109"/>
      <c r="AA528" s="109"/>
      <c r="AB528" s="109"/>
      <c r="AC528" s="109"/>
      <c r="AD528" s="109"/>
      <c r="AE528" s="109"/>
      <c r="AF528" s="109"/>
    </row>
    <row r="529" spans="2:32" ht="15.95" hidden="1" customHeight="1" x14ac:dyDescent="0.25">
      <c r="B529" s="162" t="str">
        <f>'Ingredients Price List'!B529</f>
        <v>Poultry &amp; Game</v>
      </c>
      <c r="C529" s="163">
        <f>'Ingredients Price List'!D529</f>
        <v>0</v>
      </c>
      <c r="D529" s="164">
        <v>0</v>
      </c>
      <c r="E529" s="164"/>
      <c r="F529" s="164"/>
      <c r="G529" s="170">
        <f>'Ingredients Price List'!F529</f>
        <v>0</v>
      </c>
      <c r="H529" s="163">
        <f>'Ingredients Price List'!G529</f>
        <v>0</v>
      </c>
      <c r="I529" s="171">
        <f>'Ingredients Price List'!H529</f>
        <v>0</v>
      </c>
      <c r="J529" s="175"/>
      <c r="K529" s="173">
        <f>'Ingredients Price List'!G529</f>
        <v>0</v>
      </c>
      <c r="L529" s="174">
        <f>J529*'Ingredients Price List'!I529</f>
        <v>0</v>
      </c>
      <c r="N529" s="110"/>
      <c r="T529" s="109"/>
      <c r="U529" s="109"/>
      <c r="V529" s="109"/>
      <c r="W529" s="109"/>
      <c r="X529" s="109"/>
      <c r="Y529" s="109"/>
      <c r="Z529" s="109"/>
      <c r="AA529" s="109"/>
      <c r="AB529" s="109"/>
      <c r="AC529" s="109"/>
      <c r="AD529" s="109"/>
      <c r="AE529" s="109"/>
      <c r="AF529" s="109"/>
    </row>
    <row r="530" spans="2:32" ht="15.95" hidden="1" customHeight="1" x14ac:dyDescent="0.25">
      <c r="B530" s="162" t="str">
        <f>'Ingredients Price List'!B530</f>
        <v>Poultry &amp; Game</v>
      </c>
      <c r="C530" s="163">
        <f>'Ingredients Price List'!D530</f>
        <v>0</v>
      </c>
      <c r="D530" s="164">
        <v>0</v>
      </c>
      <c r="E530" s="164"/>
      <c r="F530" s="164"/>
      <c r="G530" s="170">
        <f>'Ingredients Price List'!F530</f>
        <v>0</v>
      </c>
      <c r="H530" s="163">
        <f>'Ingredients Price List'!G530</f>
        <v>0</v>
      </c>
      <c r="I530" s="171">
        <f>'Ingredients Price List'!H530</f>
        <v>0</v>
      </c>
      <c r="J530" s="175"/>
      <c r="K530" s="173">
        <f>'Ingredients Price List'!G530</f>
        <v>0</v>
      </c>
      <c r="L530" s="174">
        <f>J530*'Ingredients Price List'!I530</f>
        <v>0</v>
      </c>
      <c r="N530" s="110"/>
      <c r="T530" s="109"/>
      <c r="U530" s="109"/>
      <c r="V530" s="109"/>
      <c r="W530" s="109"/>
      <c r="X530" s="109"/>
      <c r="Y530" s="109"/>
      <c r="Z530" s="109"/>
      <c r="AA530" s="109"/>
      <c r="AB530" s="109"/>
      <c r="AC530" s="109"/>
      <c r="AD530" s="109"/>
      <c r="AE530" s="109"/>
      <c r="AF530" s="109"/>
    </row>
    <row r="531" spans="2:32" ht="15.95" hidden="1" customHeight="1" x14ac:dyDescent="0.25">
      <c r="B531" s="162" t="str">
        <f>'Ingredients Price List'!B531</f>
        <v>Poultry &amp; Game</v>
      </c>
      <c r="C531" s="163">
        <f>'Ingredients Price List'!D531</f>
        <v>0</v>
      </c>
      <c r="D531" s="164">
        <v>0</v>
      </c>
      <c r="E531" s="164"/>
      <c r="F531" s="164"/>
      <c r="G531" s="170">
        <f>'Ingredients Price List'!F531</f>
        <v>0</v>
      </c>
      <c r="H531" s="163">
        <f>'Ingredients Price List'!G531</f>
        <v>0</v>
      </c>
      <c r="I531" s="171">
        <f>'Ingredients Price List'!H531</f>
        <v>0</v>
      </c>
      <c r="J531" s="175"/>
      <c r="K531" s="173">
        <f>'Ingredients Price List'!G531</f>
        <v>0</v>
      </c>
      <c r="L531" s="174">
        <f>J531*'Ingredients Price List'!I531</f>
        <v>0</v>
      </c>
      <c r="N531" s="110"/>
      <c r="T531" s="109"/>
      <c r="U531" s="109"/>
      <c r="V531" s="109"/>
      <c r="W531" s="109"/>
      <c r="X531" s="109"/>
      <c r="Y531" s="109"/>
      <c r="Z531" s="109"/>
      <c r="AA531" s="109"/>
      <c r="AB531" s="109"/>
      <c r="AC531" s="109"/>
      <c r="AD531" s="109"/>
      <c r="AE531" s="109"/>
      <c r="AF531" s="109"/>
    </row>
    <row r="532" spans="2:32" ht="15.95" hidden="1" customHeight="1" x14ac:dyDescent="0.25">
      <c r="B532" s="162" t="str">
        <f>'Ingredients Price List'!B532</f>
        <v>Poultry &amp; Game</v>
      </c>
      <c r="C532" s="163">
        <f>'Ingredients Price List'!D532</f>
        <v>0</v>
      </c>
      <c r="D532" s="164">
        <v>0</v>
      </c>
      <c r="E532" s="164"/>
      <c r="F532" s="164"/>
      <c r="G532" s="170">
        <f>'Ingredients Price List'!F532</f>
        <v>0</v>
      </c>
      <c r="H532" s="163">
        <f>'Ingredients Price List'!G532</f>
        <v>0</v>
      </c>
      <c r="I532" s="171">
        <f>'Ingredients Price List'!H532</f>
        <v>0</v>
      </c>
      <c r="J532" s="175"/>
      <c r="K532" s="173">
        <f>'Ingredients Price List'!G532</f>
        <v>0</v>
      </c>
      <c r="L532" s="174">
        <f>J532*'Ingredients Price List'!I532</f>
        <v>0</v>
      </c>
      <c r="N532" s="110"/>
      <c r="T532" s="109"/>
      <c r="U532" s="109"/>
      <c r="V532" s="109"/>
      <c r="W532" s="109"/>
      <c r="X532" s="109"/>
      <c r="Y532" s="109"/>
      <c r="Z532" s="109"/>
      <c r="AA532" s="109"/>
      <c r="AB532" s="109"/>
      <c r="AC532" s="109"/>
      <c r="AD532" s="109"/>
      <c r="AE532" s="109"/>
      <c r="AF532" s="109"/>
    </row>
    <row r="533" spans="2:32" ht="15.95" hidden="1" customHeight="1" x14ac:dyDescent="0.25">
      <c r="B533" s="162" t="str">
        <f>'Ingredients Price List'!B533</f>
        <v>Poultry &amp; Game</v>
      </c>
      <c r="C533" s="163">
        <f>'Ingredients Price List'!D533</f>
        <v>0</v>
      </c>
      <c r="D533" s="164">
        <v>0</v>
      </c>
      <c r="E533" s="164"/>
      <c r="F533" s="164"/>
      <c r="G533" s="170">
        <f>'Ingredients Price List'!F533</f>
        <v>0</v>
      </c>
      <c r="H533" s="163">
        <f>'Ingredients Price List'!G533</f>
        <v>0</v>
      </c>
      <c r="I533" s="171">
        <f>'Ingredients Price List'!H533</f>
        <v>0</v>
      </c>
      <c r="J533" s="175"/>
      <c r="K533" s="173">
        <f>'Ingredients Price List'!G533</f>
        <v>0</v>
      </c>
      <c r="L533" s="174">
        <f>J533*'Ingredients Price List'!I533</f>
        <v>0</v>
      </c>
      <c r="N533" s="110"/>
      <c r="T533" s="109"/>
      <c r="U533" s="109"/>
      <c r="V533" s="109"/>
      <c r="W533" s="109"/>
      <c r="X533" s="109"/>
      <c r="Y533" s="109"/>
      <c r="Z533" s="109"/>
      <c r="AA533" s="109"/>
      <c r="AB533" s="109"/>
      <c r="AC533" s="109"/>
      <c r="AD533" s="109"/>
      <c r="AE533" s="109"/>
      <c r="AF533" s="109"/>
    </row>
    <row r="534" spans="2:32" ht="15.95" hidden="1" customHeight="1" x14ac:dyDescent="0.25">
      <c r="B534" s="162" t="str">
        <f>'Ingredients Price List'!B534</f>
        <v>Poultry &amp; Game</v>
      </c>
      <c r="C534" s="163">
        <f>'Ingredients Price List'!D534</f>
        <v>0</v>
      </c>
      <c r="D534" s="164">
        <v>0</v>
      </c>
      <c r="E534" s="164"/>
      <c r="F534" s="164"/>
      <c r="G534" s="170">
        <f>'Ingredients Price List'!F534</f>
        <v>0</v>
      </c>
      <c r="H534" s="163">
        <f>'Ingredients Price List'!G534</f>
        <v>0</v>
      </c>
      <c r="I534" s="171">
        <f>'Ingredients Price List'!H534</f>
        <v>0</v>
      </c>
      <c r="J534" s="175"/>
      <c r="K534" s="173">
        <f>'Ingredients Price List'!G534</f>
        <v>0</v>
      </c>
      <c r="L534" s="174">
        <f>J534*'Ingredients Price List'!I534</f>
        <v>0</v>
      </c>
      <c r="N534" s="110"/>
      <c r="T534" s="109"/>
      <c r="U534" s="109"/>
      <c r="V534" s="109"/>
      <c r="W534" s="109"/>
      <c r="X534" s="109"/>
      <c r="Y534" s="109"/>
      <c r="Z534" s="109"/>
      <c r="AA534" s="109"/>
      <c r="AB534" s="109"/>
      <c r="AC534" s="109"/>
      <c r="AD534" s="109"/>
      <c r="AE534" s="109"/>
      <c r="AF534" s="109"/>
    </row>
    <row r="535" spans="2:32" ht="15.95" hidden="1" customHeight="1" x14ac:dyDescent="0.25">
      <c r="B535" s="162" t="str">
        <f>'Ingredients Price List'!B535</f>
        <v>Poultry &amp; Game</v>
      </c>
      <c r="C535" s="163">
        <f>'Ingredients Price List'!D535</f>
        <v>0</v>
      </c>
      <c r="D535" s="164">
        <v>0</v>
      </c>
      <c r="E535" s="164"/>
      <c r="F535" s="164"/>
      <c r="G535" s="170">
        <f>'Ingredients Price List'!F535</f>
        <v>0</v>
      </c>
      <c r="H535" s="163">
        <f>'Ingredients Price List'!G535</f>
        <v>0</v>
      </c>
      <c r="I535" s="171">
        <f>'Ingredients Price List'!H535</f>
        <v>0</v>
      </c>
      <c r="J535" s="175"/>
      <c r="K535" s="173">
        <f>'Ingredients Price List'!G535</f>
        <v>0</v>
      </c>
      <c r="L535" s="174">
        <f>J535*'Ingredients Price List'!I535</f>
        <v>0</v>
      </c>
      <c r="N535" s="110"/>
      <c r="T535" s="109"/>
      <c r="U535" s="109"/>
      <c r="V535" s="109"/>
      <c r="W535" s="109"/>
      <c r="X535" s="109"/>
      <c r="Y535" s="109"/>
      <c r="Z535" s="109"/>
      <c r="AA535" s="109"/>
      <c r="AB535" s="109"/>
      <c r="AC535" s="109"/>
      <c r="AD535" s="109"/>
      <c r="AE535" s="109"/>
      <c r="AF535" s="109"/>
    </row>
    <row r="536" spans="2:32" ht="15.95" hidden="1" customHeight="1" x14ac:dyDescent="0.25">
      <c r="B536" s="162" t="str">
        <f>'Ingredients Price List'!B536</f>
        <v>Poultry &amp; Game</v>
      </c>
      <c r="C536" s="163">
        <f>'Ingredients Price List'!D536</f>
        <v>0</v>
      </c>
      <c r="D536" s="164">
        <v>0</v>
      </c>
      <c r="E536" s="164"/>
      <c r="F536" s="164"/>
      <c r="G536" s="170">
        <f>'Ingredients Price List'!F536</f>
        <v>0</v>
      </c>
      <c r="H536" s="163">
        <f>'Ingredients Price List'!G536</f>
        <v>0</v>
      </c>
      <c r="I536" s="171">
        <f>'Ingredients Price List'!H536</f>
        <v>0</v>
      </c>
      <c r="J536" s="175"/>
      <c r="K536" s="173">
        <f>'Ingredients Price List'!G536</f>
        <v>0</v>
      </c>
      <c r="L536" s="174">
        <f>J536*'Ingredients Price List'!I536</f>
        <v>0</v>
      </c>
      <c r="N536" s="110"/>
      <c r="T536" s="109"/>
      <c r="U536" s="109"/>
      <c r="V536" s="109"/>
      <c r="W536" s="109"/>
      <c r="X536" s="109"/>
      <c r="Y536" s="109"/>
      <c r="Z536" s="109"/>
      <c r="AA536" s="109"/>
      <c r="AB536" s="109"/>
      <c r="AC536" s="109"/>
      <c r="AD536" s="109"/>
      <c r="AE536" s="109"/>
      <c r="AF536" s="109"/>
    </row>
    <row r="537" spans="2:32" ht="15.95" customHeight="1" x14ac:dyDescent="0.25">
      <c r="B537" s="162" t="str">
        <f>'Ingredients Price List'!B537</f>
        <v>Sauces &amp; Marinades</v>
      </c>
      <c r="C537" s="163" t="str">
        <f>'Ingredients Price List'!D537</f>
        <v>French Dressing</v>
      </c>
      <c r="D537" s="164" cm="1">
        <f t="array" ref="D537:D584">_xlfn._xlws.SORT(SaucesMarinades1,1,1)</f>
        <v>0</v>
      </c>
      <c r="E537" s="164" t="str" cm="1">
        <f t="array" ref="E537:E539">_xlfn._xlws.FILTER(SaucesMarinades2, (SaucesMarinades2&lt;&gt;0))</f>
        <v>French Dressing</v>
      </c>
      <c r="F537" s="169">
        <f>COUNTA(SaucesMarinades)</f>
        <v>3</v>
      </c>
      <c r="G537" s="170">
        <f>'Ingredients Price List'!F537</f>
        <v>1</v>
      </c>
      <c r="H537" s="163" t="str">
        <f>'Ingredients Price List'!G537</f>
        <v>litre</v>
      </c>
      <c r="I537" s="171">
        <f>'Ingredients Price List'!H537</f>
        <v>2.19</v>
      </c>
      <c r="J537" s="175"/>
      <c r="K537" s="173" t="str">
        <f>'Ingredients Price List'!G537</f>
        <v>litre</v>
      </c>
      <c r="L537" s="174">
        <f>J537*'Ingredients Price List'!I537</f>
        <v>0</v>
      </c>
      <c r="N537" s="110"/>
      <c r="T537" s="109"/>
      <c r="U537" s="109"/>
      <c r="V537" s="109"/>
      <c r="W537" s="109"/>
      <c r="X537" s="109"/>
      <c r="Y537" s="109"/>
      <c r="Z537" s="109"/>
      <c r="AA537" s="109"/>
      <c r="AB537" s="109"/>
      <c r="AC537" s="109"/>
      <c r="AD537" s="109"/>
      <c r="AE537" s="109"/>
      <c r="AF537" s="109"/>
    </row>
    <row r="538" spans="2:32" ht="15.95" customHeight="1" x14ac:dyDescent="0.25">
      <c r="B538" s="162" t="str">
        <f>'Ingredients Price List'!B538</f>
        <v>Sauces &amp; Marinades</v>
      </c>
      <c r="C538" s="163" t="str">
        <f>'Ingredients Price List'!D538</f>
        <v>Mayonnaise</v>
      </c>
      <c r="D538" s="164">
        <v>0</v>
      </c>
      <c r="E538" s="164" t="str">
        <v>Mayonnaise</v>
      </c>
      <c r="F538" s="164"/>
      <c r="G538" s="170">
        <f>'Ingredients Price List'!F538</f>
        <v>1</v>
      </c>
      <c r="H538" s="163" t="str">
        <f>'Ingredients Price List'!G538</f>
        <v>kg</v>
      </c>
      <c r="I538" s="171">
        <f>'Ingredients Price List'!H538</f>
        <v>1.95</v>
      </c>
      <c r="J538" s="175"/>
      <c r="K538" s="173" t="str">
        <f>'Ingredients Price List'!G538</f>
        <v>kg</v>
      </c>
      <c r="L538" s="174">
        <f>J538*'Ingredients Price List'!I538</f>
        <v>0</v>
      </c>
      <c r="N538" s="110"/>
      <c r="T538" s="109"/>
      <c r="U538" s="109"/>
      <c r="V538" s="109"/>
      <c r="W538" s="109"/>
      <c r="X538" s="109"/>
      <c r="Y538" s="109"/>
      <c r="Z538" s="109"/>
      <c r="AA538" s="109"/>
      <c r="AB538" s="109"/>
      <c r="AC538" s="109"/>
      <c r="AD538" s="109"/>
      <c r="AE538" s="109"/>
      <c r="AF538" s="109"/>
    </row>
    <row r="539" spans="2:32" ht="15.95" customHeight="1" x14ac:dyDescent="0.25">
      <c r="B539" s="162" t="str">
        <f>'Ingredients Price List'!B539</f>
        <v>Sauces &amp; Marinades</v>
      </c>
      <c r="C539" s="163" t="str">
        <f>'Ingredients Price List'!D539</f>
        <v>Mustard</v>
      </c>
      <c r="D539" s="164">
        <v>0</v>
      </c>
      <c r="E539" s="164" t="str">
        <v>Mustard</v>
      </c>
      <c r="F539" s="164"/>
      <c r="G539" s="170">
        <f>'Ingredients Price List'!F539</f>
        <v>1</v>
      </c>
      <c r="H539" s="163" t="str">
        <f>'Ingredients Price List'!G539</f>
        <v>kg</v>
      </c>
      <c r="I539" s="171">
        <f>'Ingredients Price List'!H539</f>
        <v>3.3</v>
      </c>
      <c r="J539" s="175"/>
      <c r="K539" s="173" t="str">
        <f>'Ingredients Price List'!G539</f>
        <v>kg</v>
      </c>
      <c r="L539" s="174">
        <f>J539*'Ingredients Price List'!I539</f>
        <v>0</v>
      </c>
      <c r="N539" s="110"/>
      <c r="T539" s="109"/>
      <c r="U539" s="109"/>
      <c r="V539" s="109"/>
      <c r="W539" s="109"/>
      <c r="X539" s="109"/>
      <c r="Y539" s="109"/>
      <c r="Z539" s="109"/>
      <c r="AA539" s="109"/>
      <c r="AB539" s="109"/>
      <c r="AC539" s="109"/>
      <c r="AD539" s="109"/>
      <c r="AE539" s="109"/>
      <c r="AF539" s="109"/>
    </row>
    <row r="540" spans="2:32" ht="15.95" customHeight="1" x14ac:dyDescent="0.25">
      <c r="B540" s="162" t="str">
        <f>'Ingredients Price List'!B540</f>
        <v>Sauces &amp; Marinades</v>
      </c>
      <c r="C540" s="163">
        <f>'Ingredients Price List'!D540</f>
        <v>0</v>
      </c>
      <c r="D540" s="164">
        <v>0</v>
      </c>
      <c r="E540" s="164"/>
      <c r="F540" s="164"/>
      <c r="G540" s="170">
        <f>'Ingredients Price List'!F540</f>
        <v>0</v>
      </c>
      <c r="H540" s="163">
        <f>'Ingredients Price List'!G540</f>
        <v>0</v>
      </c>
      <c r="I540" s="171">
        <f>'Ingredients Price List'!H540</f>
        <v>0</v>
      </c>
      <c r="J540" s="175"/>
      <c r="K540" s="173">
        <f>'Ingredients Price List'!G540</f>
        <v>0</v>
      </c>
      <c r="L540" s="174">
        <f>J540*'Ingredients Price List'!I540</f>
        <v>0</v>
      </c>
      <c r="N540" s="110"/>
      <c r="T540" s="109"/>
      <c r="U540" s="109"/>
      <c r="V540" s="109"/>
      <c r="W540" s="109"/>
      <c r="X540" s="109"/>
      <c r="Y540" s="109"/>
      <c r="Z540" s="109"/>
      <c r="AA540" s="109"/>
      <c r="AB540" s="109"/>
      <c r="AC540" s="109"/>
      <c r="AD540" s="109"/>
      <c r="AE540" s="109"/>
      <c r="AF540" s="109"/>
    </row>
    <row r="541" spans="2:32" ht="15.95" hidden="1" customHeight="1" x14ac:dyDescent="0.25">
      <c r="B541" s="162" t="str">
        <f>'Ingredients Price List'!B541</f>
        <v>Sauces &amp; Marinades</v>
      </c>
      <c r="C541" s="163">
        <f>'Ingredients Price List'!D541</f>
        <v>0</v>
      </c>
      <c r="D541" s="164">
        <v>0</v>
      </c>
      <c r="E541" s="164"/>
      <c r="F541" s="164"/>
      <c r="G541" s="170">
        <f>'Ingredients Price List'!F541</f>
        <v>0</v>
      </c>
      <c r="H541" s="163">
        <f>'Ingredients Price List'!G541</f>
        <v>0</v>
      </c>
      <c r="I541" s="171">
        <f>'Ingredients Price List'!H541</f>
        <v>0</v>
      </c>
      <c r="J541" s="175"/>
      <c r="K541" s="173">
        <f>'Ingredients Price List'!G541</f>
        <v>0</v>
      </c>
      <c r="L541" s="174">
        <f>J541*'Ingredients Price List'!I541</f>
        <v>0</v>
      </c>
      <c r="N541" s="110"/>
      <c r="T541" s="109"/>
      <c r="U541" s="109"/>
      <c r="V541" s="109"/>
      <c r="W541" s="109"/>
      <c r="X541" s="109"/>
      <c r="Y541" s="109"/>
      <c r="Z541" s="109"/>
      <c r="AA541" s="109"/>
      <c r="AB541" s="109"/>
      <c r="AC541" s="109"/>
      <c r="AD541" s="109"/>
      <c r="AE541" s="109"/>
      <c r="AF541" s="109"/>
    </row>
    <row r="542" spans="2:32" ht="15.95" hidden="1" customHeight="1" x14ac:dyDescent="0.25">
      <c r="B542" s="162" t="str">
        <f>'Ingredients Price List'!B542</f>
        <v>Sauces &amp; Marinades</v>
      </c>
      <c r="C542" s="163">
        <f>'Ingredients Price List'!D542</f>
        <v>0</v>
      </c>
      <c r="D542" s="164">
        <v>0</v>
      </c>
      <c r="E542" s="164"/>
      <c r="F542" s="164"/>
      <c r="G542" s="170">
        <f>'Ingredients Price List'!F542</f>
        <v>0</v>
      </c>
      <c r="H542" s="163">
        <f>'Ingredients Price List'!G542</f>
        <v>0</v>
      </c>
      <c r="I542" s="171">
        <f>'Ingredients Price List'!H542</f>
        <v>0</v>
      </c>
      <c r="J542" s="175"/>
      <c r="K542" s="173">
        <f>'Ingredients Price List'!G542</f>
        <v>0</v>
      </c>
      <c r="L542" s="174">
        <f>J542*'Ingredients Price List'!I542</f>
        <v>0</v>
      </c>
      <c r="N542" s="110"/>
      <c r="T542" s="109"/>
      <c r="U542" s="109"/>
      <c r="V542" s="109"/>
      <c r="W542" s="109"/>
      <c r="X542" s="109"/>
      <c r="Y542" s="109"/>
      <c r="Z542" s="109"/>
      <c r="AA542" s="109"/>
      <c r="AB542" s="109"/>
      <c r="AC542" s="109"/>
      <c r="AD542" s="109"/>
      <c r="AE542" s="109"/>
      <c r="AF542" s="109"/>
    </row>
    <row r="543" spans="2:32" ht="15.95" hidden="1" customHeight="1" x14ac:dyDescent="0.25">
      <c r="B543" s="162" t="str">
        <f>'Ingredients Price List'!B543</f>
        <v>Sauces &amp; Marinades</v>
      </c>
      <c r="C543" s="163">
        <f>'Ingredients Price List'!D543</f>
        <v>0</v>
      </c>
      <c r="D543" s="164">
        <v>0</v>
      </c>
      <c r="E543" s="164"/>
      <c r="F543" s="164"/>
      <c r="G543" s="170">
        <f>'Ingredients Price List'!F543</f>
        <v>0</v>
      </c>
      <c r="H543" s="163">
        <f>'Ingredients Price List'!G543</f>
        <v>0</v>
      </c>
      <c r="I543" s="171">
        <f>'Ingredients Price List'!H543</f>
        <v>0</v>
      </c>
      <c r="J543" s="175"/>
      <c r="K543" s="173">
        <f>'Ingredients Price List'!G543</f>
        <v>0</v>
      </c>
      <c r="L543" s="174">
        <f>J543*'Ingredients Price List'!I543</f>
        <v>0</v>
      </c>
      <c r="N543" s="110"/>
      <c r="T543" s="109"/>
      <c r="U543" s="109"/>
      <c r="V543" s="109"/>
      <c r="W543" s="109"/>
      <c r="X543" s="109"/>
      <c r="Y543" s="109"/>
      <c r="Z543" s="109"/>
      <c r="AA543" s="109"/>
      <c r="AB543" s="109"/>
      <c r="AC543" s="109"/>
      <c r="AD543" s="109"/>
      <c r="AE543" s="109"/>
      <c r="AF543" s="109"/>
    </row>
    <row r="544" spans="2:32" ht="15.95" hidden="1" customHeight="1" x14ac:dyDescent="0.25">
      <c r="B544" s="162" t="str">
        <f>'Ingredients Price List'!B544</f>
        <v>Sauces &amp; Marinades</v>
      </c>
      <c r="C544" s="163">
        <f>'Ingredients Price List'!D544</f>
        <v>0</v>
      </c>
      <c r="D544" s="164">
        <v>0</v>
      </c>
      <c r="E544" s="164"/>
      <c r="F544" s="164"/>
      <c r="G544" s="170">
        <f>'Ingredients Price List'!F544</f>
        <v>0</v>
      </c>
      <c r="H544" s="163">
        <f>'Ingredients Price List'!G544</f>
        <v>0</v>
      </c>
      <c r="I544" s="171">
        <f>'Ingredients Price List'!H544</f>
        <v>0</v>
      </c>
      <c r="J544" s="175"/>
      <c r="K544" s="173">
        <f>'Ingredients Price List'!G544</f>
        <v>0</v>
      </c>
      <c r="L544" s="174">
        <f>J544*'Ingredients Price List'!I544</f>
        <v>0</v>
      </c>
      <c r="N544" s="110"/>
      <c r="T544" s="109"/>
      <c r="U544" s="109"/>
      <c r="V544" s="109"/>
      <c r="W544" s="109"/>
      <c r="X544" s="109"/>
      <c r="Y544" s="109"/>
      <c r="Z544" s="109"/>
      <c r="AA544" s="109"/>
      <c r="AB544" s="109"/>
      <c r="AC544" s="109"/>
      <c r="AD544" s="109"/>
      <c r="AE544" s="109"/>
      <c r="AF544" s="109"/>
    </row>
    <row r="545" spans="2:32" ht="15.95" hidden="1" customHeight="1" x14ac:dyDescent="0.25">
      <c r="B545" s="162" t="str">
        <f>'Ingredients Price List'!B545</f>
        <v>Sauces &amp; Marinades</v>
      </c>
      <c r="C545" s="163">
        <f>'Ingredients Price List'!D545</f>
        <v>0</v>
      </c>
      <c r="D545" s="164">
        <v>0</v>
      </c>
      <c r="E545" s="164"/>
      <c r="F545" s="164"/>
      <c r="G545" s="170">
        <f>'Ingredients Price List'!F545</f>
        <v>0</v>
      </c>
      <c r="H545" s="163">
        <f>'Ingredients Price List'!G545</f>
        <v>0</v>
      </c>
      <c r="I545" s="171">
        <f>'Ingredients Price List'!H545</f>
        <v>0</v>
      </c>
      <c r="J545" s="175"/>
      <c r="K545" s="173">
        <f>'Ingredients Price List'!G545</f>
        <v>0</v>
      </c>
      <c r="L545" s="174">
        <f>J545*'Ingredients Price List'!I545</f>
        <v>0</v>
      </c>
      <c r="N545" s="110"/>
      <c r="T545" s="109"/>
      <c r="U545" s="109"/>
      <c r="V545" s="109"/>
      <c r="W545" s="109"/>
      <c r="X545" s="109"/>
      <c r="Y545" s="109"/>
      <c r="Z545" s="109"/>
      <c r="AA545" s="109"/>
      <c r="AB545" s="109"/>
      <c r="AC545" s="109"/>
      <c r="AD545" s="109"/>
      <c r="AE545" s="109"/>
      <c r="AF545" s="109"/>
    </row>
    <row r="546" spans="2:32" ht="15.95" hidden="1" customHeight="1" x14ac:dyDescent="0.25">
      <c r="B546" s="162" t="str">
        <f>'Ingredients Price List'!B546</f>
        <v>Sauces &amp; Marinades</v>
      </c>
      <c r="C546" s="163">
        <f>'Ingredients Price List'!D546</f>
        <v>0</v>
      </c>
      <c r="D546" s="164">
        <v>0</v>
      </c>
      <c r="E546" s="164"/>
      <c r="F546" s="164"/>
      <c r="G546" s="170">
        <f>'Ingredients Price List'!F546</f>
        <v>0</v>
      </c>
      <c r="H546" s="163">
        <f>'Ingredients Price List'!G546</f>
        <v>0</v>
      </c>
      <c r="I546" s="171">
        <f>'Ingredients Price List'!H546</f>
        <v>0</v>
      </c>
      <c r="J546" s="175"/>
      <c r="K546" s="173">
        <f>'Ingredients Price List'!G546</f>
        <v>0</v>
      </c>
      <c r="L546" s="174">
        <f>J546*'Ingredients Price List'!I546</f>
        <v>0</v>
      </c>
      <c r="N546" s="110"/>
      <c r="T546" s="109"/>
      <c r="U546" s="109"/>
      <c r="V546" s="109"/>
      <c r="W546" s="109"/>
      <c r="X546" s="109"/>
      <c r="Y546" s="109"/>
      <c r="Z546" s="109"/>
      <c r="AA546" s="109"/>
      <c r="AB546" s="109"/>
      <c r="AC546" s="109"/>
      <c r="AD546" s="109"/>
      <c r="AE546" s="109"/>
      <c r="AF546" s="109"/>
    </row>
    <row r="547" spans="2:32" ht="15.95" hidden="1" customHeight="1" x14ac:dyDescent="0.25">
      <c r="B547" s="162" t="str">
        <f>'Ingredients Price List'!B547</f>
        <v>Sauces &amp; Marinades</v>
      </c>
      <c r="C547" s="163">
        <f>'Ingredients Price List'!D547</f>
        <v>0</v>
      </c>
      <c r="D547" s="164">
        <v>0</v>
      </c>
      <c r="E547" s="164"/>
      <c r="F547" s="164"/>
      <c r="G547" s="170">
        <f>'Ingredients Price List'!F547</f>
        <v>0</v>
      </c>
      <c r="H547" s="163">
        <f>'Ingredients Price List'!G547</f>
        <v>0</v>
      </c>
      <c r="I547" s="171">
        <f>'Ingredients Price List'!H547</f>
        <v>0</v>
      </c>
      <c r="J547" s="175"/>
      <c r="K547" s="173">
        <f>'Ingredients Price List'!G547</f>
        <v>0</v>
      </c>
      <c r="L547" s="174">
        <f>J547*'Ingredients Price List'!I547</f>
        <v>0</v>
      </c>
      <c r="N547" s="110"/>
      <c r="T547" s="109"/>
      <c r="U547" s="109"/>
      <c r="V547" s="109"/>
      <c r="W547" s="109"/>
      <c r="X547" s="109"/>
      <c r="Y547" s="109"/>
      <c r="Z547" s="109"/>
      <c r="AA547" s="109"/>
      <c r="AB547" s="109"/>
      <c r="AC547" s="109"/>
      <c r="AD547" s="109"/>
      <c r="AE547" s="109"/>
      <c r="AF547" s="109"/>
    </row>
    <row r="548" spans="2:32" ht="15.95" hidden="1" customHeight="1" x14ac:dyDescent="0.25">
      <c r="B548" s="162" t="str">
        <f>'Ingredients Price List'!B548</f>
        <v>Sauces &amp; Marinades</v>
      </c>
      <c r="C548" s="163">
        <f>'Ingredients Price List'!D548</f>
        <v>0</v>
      </c>
      <c r="D548" s="164">
        <v>0</v>
      </c>
      <c r="E548" s="164"/>
      <c r="F548" s="164"/>
      <c r="G548" s="170">
        <f>'Ingredients Price List'!F548</f>
        <v>0</v>
      </c>
      <c r="H548" s="163">
        <f>'Ingredients Price List'!G548</f>
        <v>0</v>
      </c>
      <c r="I548" s="171">
        <f>'Ingredients Price List'!H548</f>
        <v>0</v>
      </c>
      <c r="J548" s="175"/>
      <c r="K548" s="173">
        <f>'Ingredients Price List'!G548</f>
        <v>0</v>
      </c>
      <c r="L548" s="174">
        <f>J548*'Ingredients Price List'!I548</f>
        <v>0</v>
      </c>
      <c r="N548" s="110"/>
      <c r="T548" s="109"/>
      <c r="U548" s="109"/>
      <c r="V548" s="109"/>
      <c r="W548" s="109"/>
      <c r="X548" s="109"/>
      <c r="Y548" s="109"/>
      <c r="Z548" s="109"/>
      <c r="AA548" s="109"/>
      <c r="AB548" s="109"/>
      <c r="AC548" s="109"/>
      <c r="AD548" s="109"/>
      <c r="AE548" s="109"/>
      <c r="AF548" s="109"/>
    </row>
    <row r="549" spans="2:32" ht="15.95" hidden="1" customHeight="1" x14ac:dyDescent="0.25">
      <c r="B549" s="162" t="str">
        <f>'Ingredients Price List'!B549</f>
        <v>Sauces &amp; Marinades</v>
      </c>
      <c r="C549" s="163">
        <f>'Ingredients Price List'!D549</f>
        <v>0</v>
      </c>
      <c r="D549" s="164">
        <v>0</v>
      </c>
      <c r="E549" s="164"/>
      <c r="F549" s="164"/>
      <c r="G549" s="170">
        <f>'Ingredients Price List'!F549</f>
        <v>0</v>
      </c>
      <c r="H549" s="163">
        <f>'Ingredients Price List'!G549</f>
        <v>0</v>
      </c>
      <c r="I549" s="171">
        <f>'Ingredients Price List'!H549</f>
        <v>0</v>
      </c>
      <c r="J549" s="175"/>
      <c r="K549" s="173">
        <f>'Ingredients Price List'!G549</f>
        <v>0</v>
      </c>
      <c r="L549" s="174">
        <f>J549*'Ingredients Price List'!I549</f>
        <v>0</v>
      </c>
      <c r="N549" s="110"/>
      <c r="T549" s="109"/>
      <c r="U549" s="109"/>
      <c r="V549" s="109"/>
      <c r="W549" s="109"/>
      <c r="X549" s="109"/>
      <c r="Y549" s="109"/>
      <c r="Z549" s="109"/>
      <c r="AA549" s="109"/>
      <c r="AB549" s="109"/>
      <c r="AC549" s="109"/>
      <c r="AD549" s="109"/>
      <c r="AE549" s="109"/>
      <c r="AF549" s="109"/>
    </row>
    <row r="550" spans="2:32" ht="15.95" hidden="1" customHeight="1" x14ac:dyDescent="0.25">
      <c r="B550" s="162" t="str">
        <f>'Ingredients Price List'!B550</f>
        <v>Sauces &amp; Marinades</v>
      </c>
      <c r="C550" s="163">
        <f>'Ingredients Price List'!D550</f>
        <v>0</v>
      </c>
      <c r="D550" s="164">
        <v>0</v>
      </c>
      <c r="E550" s="164"/>
      <c r="F550" s="164"/>
      <c r="G550" s="170">
        <f>'Ingredients Price List'!F550</f>
        <v>0</v>
      </c>
      <c r="H550" s="163">
        <f>'Ingredients Price List'!G550</f>
        <v>0</v>
      </c>
      <c r="I550" s="171">
        <f>'Ingredients Price List'!H550</f>
        <v>0</v>
      </c>
      <c r="J550" s="175"/>
      <c r="K550" s="173">
        <f>'Ingredients Price List'!G550</f>
        <v>0</v>
      </c>
      <c r="L550" s="174">
        <f>J550*'Ingredients Price List'!I550</f>
        <v>0</v>
      </c>
      <c r="N550" s="110"/>
      <c r="T550" s="109"/>
      <c r="U550" s="109"/>
      <c r="V550" s="109"/>
      <c r="W550" s="109"/>
      <c r="X550" s="109"/>
      <c r="Y550" s="109"/>
      <c r="Z550" s="109"/>
      <c r="AA550" s="109"/>
      <c r="AB550" s="109"/>
      <c r="AC550" s="109"/>
      <c r="AD550" s="109"/>
      <c r="AE550" s="109"/>
      <c r="AF550" s="109"/>
    </row>
    <row r="551" spans="2:32" ht="15.95" hidden="1" customHeight="1" x14ac:dyDescent="0.25">
      <c r="B551" s="162" t="str">
        <f>'Ingredients Price List'!B551</f>
        <v>Sauces &amp; Marinades</v>
      </c>
      <c r="C551" s="163">
        <f>'Ingredients Price List'!D551</f>
        <v>0</v>
      </c>
      <c r="D551" s="164">
        <v>0</v>
      </c>
      <c r="E551" s="164"/>
      <c r="F551" s="164"/>
      <c r="G551" s="170">
        <f>'Ingredients Price List'!F551</f>
        <v>0</v>
      </c>
      <c r="H551" s="163">
        <f>'Ingredients Price List'!G551</f>
        <v>0</v>
      </c>
      <c r="I551" s="171">
        <f>'Ingredients Price List'!H551</f>
        <v>0</v>
      </c>
      <c r="J551" s="175"/>
      <c r="K551" s="173">
        <f>'Ingredients Price List'!G551</f>
        <v>0</v>
      </c>
      <c r="L551" s="174">
        <f>J551*'Ingredients Price List'!I551</f>
        <v>0</v>
      </c>
      <c r="N551" s="110"/>
      <c r="T551" s="109"/>
      <c r="U551" s="109"/>
      <c r="V551" s="109"/>
      <c r="W551" s="109"/>
      <c r="X551" s="109"/>
      <c r="Y551" s="109"/>
      <c r="Z551" s="109"/>
      <c r="AA551" s="109"/>
      <c r="AB551" s="109"/>
      <c r="AC551" s="109"/>
      <c r="AD551" s="109"/>
      <c r="AE551" s="109"/>
      <c r="AF551" s="109"/>
    </row>
    <row r="552" spans="2:32" ht="15.95" hidden="1" customHeight="1" x14ac:dyDescent="0.25">
      <c r="B552" s="162" t="str">
        <f>'Ingredients Price List'!B552</f>
        <v>Sauces &amp; Marinades</v>
      </c>
      <c r="C552" s="163">
        <f>'Ingredients Price List'!D552</f>
        <v>0</v>
      </c>
      <c r="D552" s="164">
        <v>0</v>
      </c>
      <c r="E552" s="164"/>
      <c r="F552" s="164"/>
      <c r="G552" s="170">
        <f>'Ingredients Price List'!F552</f>
        <v>0</v>
      </c>
      <c r="H552" s="163">
        <f>'Ingredients Price List'!G552</f>
        <v>0</v>
      </c>
      <c r="I552" s="171">
        <f>'Ingredients Price List'!H552</f>
        <v>0</v>
      </c>
      <c r="J552" s="175"/>
      <c r="K552" s="173">
        <f>'Ingredients Price List'!G552</f>
        <v>0</v>
      </c>
      <c r="L552" s="174">
        <f>J552*'Ingredients Price List'!I552</f>
        <v>0</v>
      </c>
      <c r="N552" s="110"/>
      <c r="T552" s="109"/>
      <c r="U552" s="109"/>
      <c r="V552" s="109"/>
      <c r="W552" s="109"/>
      <c r="X552" s="109"/>
      <c r="Y552" s="109"/>
      <c r="Z552" s="109"/>
      <c r="AA552" s="109"/>
      <c r="AB552" s="109"/>
      <c r="AC552" s="109"/>
      <c r="AD552" s="109"/>
      <c r="AE552" s="109"/>
      <c r="AF552" s="109"/>
    </row>
    <row r="553" spans="2:32" ht="15.95" hidden="1" customHeight="1" x14ac:dyDescent="0.25">
      <c r="B553" s="162" t="str">
        <f>'Ingredients Price List'!B553</f>
        <v>Sauces &amp; Marinades</v>
      </c>
      <c r="C553" s="163">
        <f>'Ingredients Price List'!D553</f>
        <v>0</v>
      </c>
      <c r="D553" s="164">
        <v>0</v>
      </c>
      <c r="E553" s="164"/>
      <c r="F553" s="164"/>
      <c r="G553" s="170">
        <f>'Ingredients Price List'!F553</f>
        <v>0</v>
      </c>
      <c r="H553" s="163">
        <f>'Ingredients Price List'!G553</f>
        <v>0</v>
      </c>
      <c r="I553" s="171">
        <f>'Ingredients Price List'!H553</f>
        <v>0</v>
      </c>
      <c r="J553" s="175"/>
      <c r="K553" s="173">
        <f>'Ingredients Price List'!G553</f>
        <v>0</v>
      </c>
      <c r="L553" s="174">
        <f>J553*'Ingredients Price List'!I553</f>
        <v>0</v>
      </c>
      <c r="N553" s="110"/>
      <c r="T553" s="109"/>
      <c r="U553" s="109"/>
      <c r="V553" s="109"/>
      <c r="W553" s="109"/>
      <c r="X553" s="109"/>
      <c r="Y553" s="109"/>
      <c r="Z553" s="109"/>
      <c r="AA553" s="109"/>
      <c r="AB553" s="109"/>
      <c r="AC553" s="109"/>
      <c r="AD553" s="109"/>
      <c r="AE553" s="109"/>
      <c r="AF553" s="109"/>
    </row>
    <row r="554" spans="2:32" ht="15.95" hidden="1" customHeight="1" x14ac:dyDescent="0.25">
      <c r="B554" s="162" t="str">
        <f>'Ingredients Price List'!B554</f>
        <v>Sauces &amp; Marinades</v>
      </c>
      <c r="C554" s="163">
        <f>'Ingredients Price List'!D554</f>
        <v>0</v>
      </c>
      <c r="D554" s="164">
        <v>0</v>
      </c>
      <c r="E554" s="164"/>
      <c r="F554" s="164"/>
      <c r="G554" s="170">
        <f>'Ingredients Price List'!F554</f>
        <v>0</v>
      </c>
      <c r="H554" s="163">
        <f>'Ingredients Price List'!G554</f>
        <v>0</v>
      </c>
      <c r="I554" s="171">
        <f>'Ingredients Price List'!H554</f>
        <v>0</v>
      </c>
      <c r="J554" s="175"/>
      <c r="K554" s="173">
        <f>'Ingredients Price List'!G554</f>
        <v>0</v>
      </c>
      <c r="L554" s="174">
        <f>J554*'Ingredients Price List'!I554</f>
        <v>0</v>
      </c>
      <c r="N554" s="110"/>
      <c r="T554" s="109"/>
      <c r="U554" s="109"/>
      <c r="V554" s="109"/>
      <c r="W554" s="109"/>
      <c r="X554" s="109"/>
      <c r="Y554" s="109"/>
      <c r="Z554" s="109"/>
      <c r="AA554" s="109"/>
      <c r="AB554" s="109"/>
      <c r="AC554" s="109"/>
      <c r="AD554" s="109"/>
      <c r="AE554" s="109"/>
      <c r="AF554" s="109"/>
    </row>
    <row r="555" spans="2:32" ht="15.95" hidden="1" customHeight="1" x14ac:dyDescent="0.25">
      <c r="B555" s="162" t="str">
        <f>'Ingredients Price List'!B555</f>
        <v>Sauces &amp; Marinades</v>
      </c>
      <c r="C555" s="163">
        <f>'Ingredients Price List'!D555</f>
        <v>0</v>
      </c>
      <c r="D555" s="164">
        <v>0</v>
      </c>
      <c r="E555" s="164"/>
      <c r="F555" s="164"/>
      <c r="G555" s="170">
        <f>'Ingredients Price List'!F555</f>
        <v>0</v>
      </c>
      <c r="H555" s="163">
        <f>'Ingredients Price List'!G555</f>
        <v>0</v>
      </c>
      <c r="I555" s="171">
        <f>'Ingredients Price List'!H555</f>
        <v>0</v>
      </c>
      <c r="J555" s="175"/>
      <c r="K555" s="173">
        <f>'Ingredients Price List'!G555</f>
        <v>0</v>
      </c>
      <c r="L555" s="174">
        <f>J555*'Ingredients Price List'!I555</f>
        <v>0</v>
      </c>
      <c r="N555" s="110"/>
      <c r="T555" s="109"/>
      <c r="U555" s="109"/>
      <c r="V555" s="109"/>
      <c r="W555" s="109"/>
      <c r="X555" s="109"/>
      <c r="Y555" s="109"/>
      <c r="Z555" s="109"/>
      <c r="AA555" s="109"/>
      <c r="AB555" s="109"/>
      <c r="AC555" s="109"/>
      <c r="AD555" s="109"/>
      <c r="AE555" s="109"/>
      <c r="AF555" s="109"/>
    </row>
    <row r="556" spans="2:32" ht="15.95" hidden="1" customHeight="1" x14ac:dyDescent="0.25">
      <c r="B556" s="162" t="str">
        <f>'Ingredients Price List'!B556</f>
        <v>Sauces &amp; Marinades</v>
      </c>
      <c r="C556" s="163">
        <f>'Ingredients Price List'!D556</f>
        <v>0</v>
      </c>
      <c r="D556" s="164">
        <v>0</v>
      </c>
      <c r="E556" s="164"/>
      <c r="F556" s="164"/>
      <c r="G556" s="170">
        <f>'Ingredients Price List'!F556</f>
        <v>0</v>
      </c>
      <c r="H556" s="163">
        <f>'Ingredients Price List'!G556</f>
        <v>0</v>
      </c>
      <c r="I556" s="171">
        <f>'Ingredients Price List'!H556</f>
        <v>0</v>
      </c>
      <c r="J556" s="175"/>
      <c r="K556" s="173">
        <f>'Ingredients Price List'!G556</f>
        <v>0</v>
      </c>
      <c r="L556" s="174">
        <f>J556*'Ingredients Price List'!I556</f>
        <v>0</v>
      </c>
      <c r="N556" s="110"/>
      <c r="T556" s="109"/>
      <c r="U556" s="109"/>
      <c r="V556" s="109"/>
      <c r="W556" s="109"/>
      <c r="X556" s="109"/>
      <c r="Y556" s="109"/>
      <c r="Z556" s="109"/>
      <c r="AA556" s="109"/>
      <c r="AB556" s="109"/>
      <c r="AC556" s="109"/>
      <c r="AD556" s="109"/>
      <c r="AE556" s="109"/>
      <c r="AF556" s="109"/>
    </row>
    <row r="557" spans="2:32" ht="15.95" hidden="1" customHeight="1" x14ac:dyDescent="0.25">
      <c r="B557" s="162" t="str">
        <f>'Ingredients Price List'!B557</f>
        <v>Sauces &amp; Marinades</v>
      </c>
      <c r="C557" s="163">
        <f>'Ingredients Price List'!D557</f>
        <v>0</v>
      </c>
      <c r="D557" s="164">
        <v>0</v>
      </c>
      <c r="E557" s="164"/>
      <c r="F557" s="164"/>
      <c r="G557" s="170">
        <f>'Ingredients Price List'!F557</f>
        <v>0</v>
      </c>
      <c r="H557" s="163">
        <f>'Ingredients Price List'!G557</f>
        <v>0</v>
      </c>
      <c r="I557" s="171">
        <f>'Ingredients Price List'!H557</f>
        <v>0</v>
      </c>
      <c r="J557" s="175"/>
      <c r="K557" s="173">
        <f>'Ingredients Price List'!G557</f>
        <v>0</v>
      </c>
      <c r="L557" s="174">
        <f>J557*'Ingredients Price List'!I557</f>
        <v>0</v>
      </c>
      <c r="N557" s="110"/>
      <c r="T557" s="109"/>
      <c r="U557" s="109"/>
      <c r="V557" s="109"/>
      <c r="W557" s="109"/>
      <c r="X557" s="109"/>
      <c r="Y557" s="109"/>
      <c r="Z557" s="109"/>
      <c r="AA557" s="109"/>
      <c r="AB557" s="109"/>
      <c r="AC557" s="109"/>
      <c r="AD557" s="109"/>
      <c r="AE557" s="109"/>
      <c r="AF557" s="109"/>
    </row>
    <row r="558" spans="2:32" ht="15.95" hidden="1" customHeight="1" x14ac:dyDescent="0.25">
      <c r="B558" s="162" t="str">
        <f>'Ingredients Price List'!B558</f>
        <v>Sauces &amp; Marinades</v>
      </c>
      <c r="C558" s="163">
        <f>'Ingredients Price List'!D558</f>
        <v>0</v>
      </c>
      <c r="D558" s="164">
        <v>0</v>
      </c>
      <c r="E558" s="164"/>
      <c r="F558" s="164"/>
      <c r="G558" s="170">
        <f>'Ingredients Price List'!F558</f>
        <v>0</v>
      </c>
      <c r="H558" s="163">
        <f>'Ingredients Price List'!G558</f>
        <v>0</v>
      </c>
      <c r="I558" s="171">
        <f>'Ingredients Price List'!H558</f>
        <v>0</v>
      </c>
      <c r="J558" s="175"/>
      <c r="K558" s="173">
        <f>'Ingredients Price List'!G558</f>
        <v>0</v>
      </c>
      <c r="L558" s="174">
        <f>J558*'Ingredients Price List'!I558</f>
        <v>0</v>
      </c>
      <c r="N558" s="110"/>
      <c r="T558" s="109"/>
      <c r="U558" s="109"/>
      <c r="V558" s="109"/>
      <c r="W558" s="109"/>
      <c r="X558" s="109"/>
      <c r="Y558" s="109"/>
      <c r="Z558" s="109"/>
      <c r="AA558" s="109"/>
      <c r="AB558" s="109"/>
      <c r="AC558" s="109"/>
      <c r="AD558" s="109"/>
      <c r="AE558" s="109"/>
      <c r="AF558" s="109"/>
    </row>
    <row r="559" spans="2:32" ht="15.95" hidden="1" customHeight="1" x14ac:dyDescent="0.25">
      <c r="B559" s="162" t="str">
        <f>'Ingredients Price List'!B559</f>
        <v>Sauces &amp; Marinades</v>
      </c>
      <c r="C559" s="163">
        <f>'Ingredients Price List'!D559</f>
        <v>0</v>
      </c>
      <c r="D559" s="164">
        <v>0</v>
      </c>
      <c r="E559" s="164"/>
      <c r="F559" s="164"/>
      <c r="G559" s="170">
        <f>'Ingredients Price List'!F559</f>
        <v>0</v>
      </c>
      <c r="H559" s="163">
        <f>'Ingredients Price List'!G559</f>
        <v>0</v>
      </c>
      <c r="I559" s="171">
        <f>'Ingredients Price List'!H559</f>
        <v>0</v>
      </c>
      <c r="J559" s="175"/>
      <c r="K559" s="173">
        <f>'Ingredients Price List'!G559</f>
        <v>0</v>
      </c>
      <c r="L559" s="174">
        <f>J559*'Ingredients Price List'!I559</f>
        <v>0</v>
      </c>
      <c r="N559" s="110"/>
      <c r="T559" s="109"/>
      <c r="U559" s="109"/>
      <c r="V559" s="109"/>
      <c r="W559" s="109"/>
      <c r="X559" s="109"/>
      <c r="Y559" s="109"/>
      <c r="Z559" s="109"/>
      <c r="AA559" s="109"/>
      <c r="AB559" s="109"/>
      <c r="AC559" s="109"/>
      <c r="AD559" s="109"/>
      <c r="AE559" s="109"/>
      <c r="AF559" s="109"/>
    </row>
    <row r="560" spans="2:32" ht="15.95" hidden="1" customHeight="1" x14ac:dyDescent="0.25">
      <c r="B560" s="162" t="str">
        <f>'Ingredients Price List'!B560</f>
        <v>Sauces &amp; Marinades</v>
      </c>
      <c r="C560" s="163">
        <f>'Ingredients Price List'!D560</f>
        <v>0</v>
      </c>
      <c r="D560" s="164">
        <v>0</v>
      </c>
      <c r="E560" s="164"/>
      <c r="F560" s="164"/>
      <c r="G560" s="170">
        <f>'Ingredients Price List'!F560</f>
        <v>0</v>
      </c>
      <c r="H560" s="163">
        <f>'Ingredients Price List'!G560</f>
        <v>0</v>
      </c>
      <c r="I560" s="171">
        <f>'Ingredients Price List'!H560</f>
        <v>0</v>
      </c>
      <c r="J560" s="175"/>
      <c r="K560" s="173">
        <f>'Ingredients Price List'!G560</f>
        <v>0</v>
      </c>
      <c r="L560" s="174">
        <f>J560*'Ingredients Price List'!I560</f>
        <v>0</v>
      </c>
      <c r="N560" s="110"/>
      <c r="T560" s="109"/>
      <c r="U560" s="109"/>
      <c r="V560" s="109"/>
      <c r="W560" s="109"/>
      <c r="X560" s="109"/>
      <c r="Y560" s="109"/>
      <c r="Z560" s="109"/>
      <c r="AA560" s="109"/>
      <c r="AB560" s="109"/>
      <c r="AC560" s="109"/>
      <c r="AD560" s="109"/>
      <c r="AE560" s="109"/>
      <c r="AF560" s="109"/>
    </row>
    <row r="561" spans="2:32" ht="15.95" hidden="1" customHeight="1" x14ac:dyDescent="0.25">
      <c r="B561" s="162" t="str">
        <f>'Ingredients Price List'!B561</f>
        <v>Sauces &amp; Marinades</v>
      </c>
      <c r="C561" s="163">
        <f>'Ingredients Price List'!D561</f>
        <v>0</v>
      </c>
      <c r="D561" s="164">
        <v>0</v>
      </c>
      <c r="E561" s="164"/>
      <c r="F561" s="164"/>
      <c r="G561" s="170">
        <f>'Ingredients Price List'!F561</f>
        <v>0</v>
      </c>
      <c r="H561" s="163">
        <f>'Ingredients Price List'!G561</f>
        <v>0</v>
      </c>
      <c r="I561" s="171">
        <f>'Ingredients Price List'!H561</f>
        <v>0</v>
      </c>
      <c r="J561" s="175"/>
      <c r="K561" s="173">
        <f>'Ingredients Price List'!G561</f>
        <v>0</v>
      </c>
      <c r="L561" s="174">
        <f>J561*'Ingredients Price List'!I561</f>
        <v>0</v>
      </c>
      <c r="N561" s="110"/>
      <c r="T561" s="109"/>
      <c r="U561" s="109"/>
      <c r="V561" s="109"/>
      <c r="W561" s="109"/>
      <c r="X561" s="109"/>
      <c r="Y561" s="109"/>
      <c r="Z561" s="109"/>
      <c r="AA561" s="109"/>
      <c r="AB561" s="109"/>
      <c r="AC561" s="109"/>
      <c r="AD561" s="109"/>
      <c r="AE561" s="109"/>
      <c r="AF561" s="109"/>
    </row>
    <row r="562" spans="2:32" ht="15.95" hidden="1" customHeight="1" x14ac:dyDescent="0.25">
      <c r="B562" s="162" t="str">
        <f>'Ingredients Price List'!B562</f>
        <v>Sauces &amp; Marinades</v>
      </c>
      <c r="C562" s="163">
        <f>'Ingredients Price List'!D562</f>
        <v>0</v>
      </c>
      <c r="D562" s="164">
        <v>0</v>
      </c>
      <c r="E562" s="164"/>
      <c r="F562" s="164"/>
      <c r="G562" s="170">
        <f>'Ingredients Price List'!F562</f>
        <v>0</v>
      </c>
      <c r="H562" s="163">
        <f>'Ingredients Price List'!G562</f>
        <v>0</v>
      </c>
      <c r="I562" s="171">
        <f>'Ingredients Price List'!H562</f>
        <v>0</v>
      </c>
      <c r="J562" s="175"/>
      <c r="K562" s="173">
        <f>'Ingredients Price List'!G562</f>
        <v>0</v>
      </c>
      <c r="L562" s="174">
        <f>J562*'Ingredients Price List'!I562</f>
        <v>0</v>
      </c>
      <c r="N562" s="110"/>
      <c r="T562" s="109"/>
      <c r="U562" s="109"/>
      <c r="V562" s="109"/>
      <c r="W562" s="109"/>
      <c r="X562" s="109"/>
      <c r="Y562" s="109"/>
      <c r="Z562" s="109"/>
      <c r="AA562" s="109"/>
      <c r="AB562" s="109"/>
      <c r="AC562" s="109"/>
      <c r="AD562" s="109"/>
      <c r="AE562" s="109"/>
      <c r="AF562" s="109"/>
    </row>
    <row r="563" spans="2:32" ht="15.95" hidden="1" customHeight="1" x14ac:dyDescent="0.25">
      <c r="B563" s="162" t="str">
        <f>'Ingredients Price List'!B563</f>
        <v>Sauces &amp; Marinades</v>
      </c>
      <c r="C563" s="163">
        <f>'Ingredients Price List'!D563</f>
        <v>0</v>
      </c>
      <c r="D563" s="164">
        <v>0</v>
      </c>
      <c r="E563" s="164"/>
      <c r="F563" s="164"/>
      <c r="G563" s="170">
        <f>'Ingredients Price List'!F563</f>
        <v>0</v>
      </c>
      <c r="H563" s="163">
        <f>'Ingredients Price List'!G563</f>
        <v>0</v>
      </c>
      <c r="I563" s="171">
        <f>'Ingredients Price List'!H563</f>
        <v>0</v>
      </c>
      <c r="J563" s="175"/>
      <c r="K563" s="173">
        <f>'Ingredients Price List'!G563</f>
        <v>0</v>
      </c>
      <c r="L563" s="174">
        <f>J563*'Ingredients Price List'!I563</f>
        <v>0</v>
      </c>
      <c r="N563" s="110"/>
      <c r="T563" s="109"/>
      <c r="U563" s="109"/>
      <c r="V563" s="109"/>
      <c r="W563" s="109"/>
      <c r="X563" s="109"/>
      <c r="Y563" s="109"/>
      <c r="Z563" s="109"/>
      <c r="AA563" s="109"/>
      <c r="AB563" s="109"/>
      <c r="AC563" s="109"/>
      <c r="AD563" s="109"/>
      <c r="AE563" s="109"/>
      <c r="AF563" s="109"/>
    </row>
    <row r="564" spans="2:32" ht="15.95" hidden="1" customHeight="1" x14ac:dyDescent="0.25">
      <c r="B564" s="162" t="str">
        <f>'Ingredients Price List'!B564</f>
        <v>Sauces &amp; Marinades</v>
      </c>
      <c r="C564" s="163">
        <f>'Ingredients Price List'!D564</f>
        <v>0</v>
      </c>
      <c r="D564" s="164">
        <v>0</v>
      </c>
      <c r="E564" s="164"/>
      <c r="F564" s="164"/>
      <c r="G564" s="170">
        <f>'Ingredients Price List'!F564</f>
        <v>0</v>
      </c>
      <c r="H564" s="163">
        <f>'Ingredients Price List'!G564</f>
        <v>0</v>
      </c>
      <c r="I564" s="171">
        <f>'Ingredients Price List'!H564</f>
        <v>0</v>
      </c>
      <c r="J564" s="175"/>
      <c r="K564" s="173">
        <f>'Ingredients Price List'!G564</f>
        <v>0</v>
      </c>
      <c r="L564" s="174">
        <f>J564*'Ingredients Price List'!I564</f>
        <v>0</v>
      </c>
      <c r="N564" s="110"/>
      <c r="T564" s="109"/>
      <c r="U564" s="109"/>
      <c r="V564" s="109"/>
      <c r="W564" s="109"/>
      <c r="X564" s="109"/>
      <c r="Y564" s="109"/>
      <c r="Z564" s="109"/>
      <c r="AA564" s="109"/>
      <c r="AB564" s="109"/>
      <c r="AC564" s="109"/>
      <c r="AD564" s="109"/>
      <c r="AE564" s="109"/>
      <c r="AF564" s="109"/>
    </row>
    <row r="565" spans="2:32" ht="15.95" hidden="1" customHeight="1" x14ac:dyDescent="0.25">
      <c r="B565" s="162" t="str">
        <f>'Ingredients Price List'!B565</f>
        <v>Sauces &amp; Marinades</v>
      </c>
      <c r="C565" s="163">
        <f>'Ingredients Price List'!D565</f>
        <v>0</v>
      </c>
      <c r="D565" s="164">
        <v>0</v>
      </c>
      <c r="E565" s="164"/>
      <c r="F565" s="164"/>
      <c r="G565" s="170">
        <f>'Ingredients Price List'!F565</f>
        <v>0</v>
      </c>
      <c r="H565" s="163">
        <f>'Ingredients Price List'!G565</f>
        <v>0</v>
      </c>
      <c r="I565" s="171">
        <f>'Ingredients Price List'!H565</f>
        <v>0</v>
      </c>
      <c r="J565" s="175"/>
      <c r="K565" s="173">
        <f>'Ingredients Price List'!G565</f>
        <v>0</v>
      </c>
      <c r="L565" s="174">
        <f>J565*'Ingredients Price List'!I565</f>
        <v>0</v>
      </c>
      <c r="N565" s="110"/>
      <c r="T565" s="109"/>
      <c r="U565" s="109"/>
      <c r="V565" s="109"/>
      <c r="W565" s="109"/>
      <c r="X565" s="109"/>
      <c r="Y565" s="109"/>
      <c r="Z565" s="109"/>
      <c r="AA565" s="109"/>
      <c r="AB565" s="109"/>
      <c r="AC565" s="109"/>
      <c r="AD565" s="109"/>
      <c r="AE565" s="109"/>
      <c r="AF565" s="109"/>
    </row>
    <row r="566" spans="2:32" ht="15.95" hidden="1" customHeight="1" x14ac:dyDescent="0.25">
      <c r="B566" s="162" t="str">
        <f>'Ingredients Price List'!B566</f>
        <v>Sauces &amp; Marinades</v>
      </c>
      <c r="C566" s="163">
        <f>'Ingredients Price List'!D566</f>
        <v>0</v>
      </c>
      <c r="D566" s="164">
        <v>0</v>
      </c>
      <c r="E566" s="164"/>
      <c r="F566" s="164"/>
      <c r="G566" s="170">
        <f>'Ingredients Price List'!F566</f>
        <v>0</v>
      </c>
      <c r="H566" s="163">
        <f>'Ingredients Price List'!G566</f>
        <v>0</v>
      </c>
      <c r="I566" s="171">
        <f>'Ingredients Price List'!H566</f>
        <v>0</v>
      </c>
      <c r="J566" s="175"/>
      <c r="K566" s="173">
        <f>'Ingredients Price List'!G566</f>
        <v>0</v>
      </c>
      <c r="L566" s="174">
        <f>J566*'Ingredients Price List'!I566</f>
        <v>0</v>
      </c>
      <c r="N566" s="110"/>
      <c r="T566" s="109"/>
      <c r="U566" s="109"/>
      <c r="V566" s="109"/>
      <c r="W566" s="109"/>
      <c r="X566" s="109"/>
      <c r="Y566" s="109"/>
      <c r="Z566" s="109"/>
      <c r="AA566" s="109"/>
      <c r="AB566" s="109"/>
      <c r="AC566" s="109"/>
      <c r="AD566" s="109"/>
      <c r="AE566" s="109"/>
      <c r="AF566" s="109"/>
    </row>
    <row r="567" spans="2:32" ht="15.95" hidden="1" customHeight="1" x14ac:dyDescent="0.25">
      <c r="B567" s="162" t="str">
        <f>'Ingredients Price List'!B567</f>
        <v>Sauces &amp; Marinades</v>
      </c>
      <c r="C567" s="163">
        <f>'Ingredients Price List'!D567</f>
        <v>0</v>
      </c>
      <c r="D567" s="164">
        <v>0</v>
      </c>
      <c r="E567" s="164"/>
      <c r="F567" s="164"/>
      <c r="G567" s="170">
        <f>'Ingredients Price List'!F567</f>
        <v>0</v>
      </c>
      <c r="H567" s="163">
        <f>'Ingredients Price List'!G567</f>
        <v>0</v>
      </c>
      <c r="I567" s="171">
        <f>'Ingredients Price List'!H567</f>
        <v>0</v>
      </c>
      <c r="J567" s="175"/>
      <c r="K567" s="173">
        <f>'Ingredients Price List'!G567</f>
        <v>0</v>
      </c>
      <c r="L567" s="174">
        <f>J567*'Ingredients Price List'!I567</f>
        <v>0</v>
      </c>
      <c r="N567" s="110"/>
      <c r="T567" s="109"/>
      <c r="U567" s="109"/>
      <c r="V567" s="109"/>
      <c r="W567" s="109"/>
      <c r="X567" s="109"/>
      <c r="Y567" s="109"/>
      <c r="Z567" s="109"/>
      <c r="AA567" s="109"/>
      <c r="AB567" s="109"/>
      <c r="AC567" s="109"/>
      <c r="AD567" s="109"/>
      <c r="AE567" s="109"/>
      <c r="AF567" s="109"/>
    </row>
    <row r="568" spans="2:32" ht="15.95" hidden="1" customHeight="1" x14ac:dyDescent="0.25">
      <c r="B568" s="162" t="str">
        <f>'Ingredients Price List'!B568</f>
        <v>Sauces &amp; Marinades</v>
      </c>
      <c r="C568" s="163">
        <f>'Ingredients Price List'!D568</f>
        <v>0</v>
      </c>
      <c r="D568" s="164">
        <v>0</v>
      </c>
      <c r="E568" s="164"/>
      <c r="F568" s="164"/>
      <c r="G568" s="170">
        <f>'Ingredients Price List'!F568</f>
        <v>0</v>
      </c>
      <c r="H568" s="163">
        <f>'Ingredients Price List'!G568</f>
        <v>0</v>
      </c>
      <c r="I568" s="171">
        <f>'Ingredients Price List'!H568</f>
        <v>0</v>
      </c>
      <c r="J568" s="175"/>
      <c r="K568" s="173">
        <f>'Ingredients Price List'!G568</f>
        <v>0</v>
      </c>
      <c r="L568" s="174">
        <f>J568*'Ingredients Price List'!I568</f>
        <v>0</v>
      </c>
      <c r="N568" s="110"/>
    </row>
    <row r="569" spans="2:32" ht="15.95" hidden="1" customHeight="1" x14ac:dyDescent="0.25">
      <c r="B569" s="162" t="str">
        <f>'Ingredients Price List'!B569</f>
        <v>Sauces &amp; Marinades</v>
      </c>
      <c r="C569" s="163">
        <f>'Ingredients Price List'!D569</f>
        <v>0</v>
      </c>
      <c r="D569" s="164">
        <v>0</v>
      </c>
      <c r="E569" s="164"/>
      <c r="F569" s="164"/>
      <c r="G569" s="170">
        <f>'Ingredients Price List'!F569</f>
        <v>0</v>
      </c>
      <c r="H569" s="163">
        <f>'Ingredients Price List'!G569</f>
        <v>0</v>
      </c>
      <c r="I569" s="171">
        <f>'Ingredients Price List'!H569</f>
        <v>0</v>
      </c>
      <c r="J569" s="175"/>
      <c r="K569" s="173">
        <f>'Ingredients Price List'!G569</f>
        <v>0</v>
      </c>
      <c r="L569" s="174">
        <f>J569*'Ingredients Price List'!I569</f>
        <v>0</v>
      </c>
      <c r="N569" s="110"/>
    </row>
    <row r="570" spans="2:32" ht="15.95" hidden="1" customHeight="1" x14ac:dyDescent="0.25">
      <c r="B570" s="162" t="str">
        <f>'Ingredients Price List'!B570</f>
        <v>Sauces &amp; Marinades</v>
      </c>
      <c r="C570" s="163">
        <f>'Ingredients Price List'!D570</f>
        <v>0</v>
      </c>
      <c r="D570" s="164">
        <v>0</v>
      </c>
      <c r="E570" s="164"/>
      <c r="F570" s="164"/>
      <c r="G570" s="170">
        <f>'Ingredients Price List'!F570</f>
        <v>0</v>
      </c>
      <c r="H570" s="163">
        <f>'Ingredients Price List'!G570</f>
        <v>0</v>
      </c>
      <c r="I570" s="171">
        <f>'Ingredients Price List'!H570</f>
        <v>0</v>
      </c>
      <c r="J570" s="175"/>
      <c r="K570" s="173">
        <f>'Ingredients Price List'!G570</f>
        <v>0</v>
      </c>
      <c r="L570" s="174">
        <f>J570*'Ingredients Price List'!I570</f>
        <v>0</v>
      </c>
      <c r="N570" s="110"/>
    </row>
    <row r="571" spans="2:32" ht="15.95" hidden="1" customHeight="1" x14ac:dyDescent="0.25">
      <c r="B571" s="162" t="str">
        <f>'Ingredients Price List'!B571</f>
        <v>Sauces &amp; Marinades</v>
      </c>
      <c r="C571" s="163">
        <f>'Ingredients Price List'!D571</f>
        <v>0</v>
      </c>
      <c r="D571" s="164">
        <v>0</v>
      </c>
      <c r="E571" s="164"/>
      <c r="F571" s="164"/>
      <c r="G571" s="170">
        <f>'Ingredients Price List'!F571</f>
        <v>0</v>
      </c>
      <c r="H571" s="163">
        <f>'Ingredients Price List'!G571</f>
        <v>0</v>
      </c>
      <c r="I571" s="171">
        <f>'Ingredients Price List'!H571</f>
        <v>0</v>
      </c>
      <c r="J571" s="175"/>
      <c r="K571" s="173">
        <f>'Ingredients Price List'!G571</f>
        <v>0</v>
      </c>
      <c r="L571" s="174">
        <f>J571*'Ingredients Price List'!I571</f>
        <v>0</v>
      </c>
      <c r="N571" s="110"/>
    </row>
    <row r="572" spans="2:32" ht="15.95" hidden="1" customHeight="1" x14ac:dyDescent="0.25">
      <c r="B572" s="162" t="str">
        <f>'Ingredients Price List'!B572</f>
        <v>Sauces &amp; Marinades</v>
      </c>
      <c r="C572" s="163">
        <f>'Ingredients Price List'!D572</f>
        <v>0</v>
      </c>
      <c r="D572" s="164">
        <v>0</v>
      </c>
      <c r="E572" s="164"/>
      <c r="F572" s="164"/>
      <c r="G572" s="170">
        <f>'Ingredients Price List'!F572</f>
        <v>0</v>
      </c>
      <c r="H572" s="163">
        <f>'Ingredients Price List'!G572</f>
        <v>0</v>
      </c>
      <c r="I572" s="171">
        <f>'Ingredients Price List'!H572</f>
        <v>0</v>
      </c>
      <c r="J572" s="175"/>
      <c r="K572" s="173">
        <f>'Ingredients Price List'!G572</f>
        <v>0</v>
      </c>
      <c r="L572" s="174">
        <f>J572*'Ingredients Price List'!I572</f>
        <v>0</v>
      </c>
      <c r="N572" s="110"/>
    </row>
    <row r="573" spans="2:32" ht="15.95" hidden="1" customHeight="1" x14ac:dyDescent="0.25">
      <c r="B573" s="162" t="str">
        <f>'Ingredients Price List'!B573</f>
        <v>Sauces &amp; Marinades</v>
      </c>
      <c r="C573" s="163">
        <f>'Ingredients Price List'!D573</f>
        <v>0</v>
      </c>
      <c r="D573" s="164">
        <v>0</v>
      </c>
      <c r="E573" s="164"/>
      <c r="F573" s="164"/>
      <c r="G573" s="170">
        <f>'Ingredients Price List'!F573</f>
        <v>0</v>
      </c>
      <c r="H573" s="163">
        <f>'Ingredients Price List'!G573</f>
        <v>0</v>
      </c>
      <c r="I573" s="171">
        <f>'Ingredients Price List'!H573</f>
        <v>0</v>
      </c>
      <c r="J573" s="175"/>
      <c r="K573" s="173">
        <f>'Ingredients Price List'!G573</f>
        <v>0</v>
      </c>
      <c r="L573" s="174">
        <f>J573*'Ingredients Price List'!I573</f>
        <v>0</v>
      </c>
      <c r="N573" s="110"/>
    </row>
    <row r="574" spans="2:32" ht="15.95" hidden="1" customHeight="1" x14ac:dyDescent="0.25">
      <c r="B574" s="162" t="str">
        <f>'Ingredients Price List'!B574</f>
        <v>Sauces &amp; Marinades</v>
      </c>
      <c r="C574" s="163">
        <f>'Ingredients Price List'!D574</f>
        <v>0</v>
      </c>
      <c r="D574" s="164">
        <v>0</v>
      </c>
      <c r="E574" s="164"/>
      <c r="F574" s="164"/>
      <c r="G574" s="170">
        <f>'Ingredients Price List'!F574</f>
        <v>0</v>
      </c>
      <c r="H574" s="163">
        <f>'Ingredients Price List'!G574</f>
        <v>0</v>
      </c>
      <c r="I574" s="171">
        <f>'Ingredients Price List'!H574</f>
        <v>0</v>
      </c>
      <c r="J574" s="175"/>
      <c r="K574" s="173">
        <f>'Ingredients Price List'!G574</f>
        <v>0</v>
      </c>
      <c r="L574" s="174">
        <f>J574*'Ingredients Price List'!I574</f>
        <v>0</v>
      </c>
      <c r="N574" s="110"/>
    </row>
    <row r="575" spans="2:32" ht="15.95" hidden="1" customHeight="1" x14ac:dyDescent="0.25">
      <c r="B575" s="162" t="str">
        <f>'Ingredients Price List'!B575</f>
        <v>Sauces &amp; Marinades</v>
      </c>
      <c r="C575" s="163">
        <f>'Ingredients Price List'!D575</f>
        <v>0</v>
      </c>
      <c r="D575" s="164">
        <v>0</v>
      </c>
      <c r="E575" s="164"/>
      <c r="F575" s="164"/>
      <c r="G575" s="170">
        <f>'Ingredients Price List'!F575</f>
        <v>0</v>
      </c>
      <c r="H575" s="163">
        <f>'Ingredients Price List'!G575</f>
        <v>0</v>
      </c>
      <c r="I575" s="171">
        <f>'Ingredients Price List'!H575</f>
        <v>0</v>
      </c>
      <c r="J575" s="175"/>
      <c r="K575" s="173">
        <f>'Ingredients Price List'!G575</f>
        <v>0</v>
      </c>
      <c r="L575" s="174">
        <f>J575*'Ingredients Price List'!I575</f>
        <v>0</v>
      </c>
      <c r="N575" s="110"/>
    </row>
    <row r="576" spans="2:32" ht="15.95" hidden="1" customHeight="1" x14ac:dyDescent="0.25">
      <c r="B576" s="162" t="str">
        <f>'Ingredients Price List'!B576</f>
        <v>Sauces &amp; Marinades</v>
      </c>
      <c r="C576" s="163">
        <f>'Ingredients Price List'!D576</f>
        <v>0</v>
      </c>
      <c r="D576" s="164">
        <v>0</v>
      </c>
      <c r="E576" s="164"/>
      <c r="F576" s="164"/>
      <c r="G576" s="170">
        <f>'Ingredients Price List'!F576</f>
        <v>0</v>
      </c>
      <c r="H576" s="163">
        <f>'Ingredients Price List'!G576</f>
        <v>0</v>
      </c>
      <c r="I576" s="171">
        <f>'Ingredients Price List'!H576</f>
        <v>0</v>
      </c>
      <c r="J576" s="175"/>
      <c r="K576" s="173">
        <f>'Ingredients Price List'!G576</f>
        <v>0</v>
      </c>
      <c r="L576" s="174">
        <f>J576*'Ingredients Price List'!I576</f>
        <v>0</v>
      </c>
      <c r="N576" s="110"/>
    </row>
    <row r="577" spans="2:14" ht="15.95" hidden="1" customHeight="1" x14ac:dyDescent="0.25">
      <c r="B577" s="162" t="str">
        <f>'Ingredients Price List'!B577</f>
        <v>Sauces &amp; Marinades</v>
      </c>
      <c r="C577" s="163">
        <f>'Ingredients Price List'!D577</f>
        <v>0</v>
      </c>
      <c r="D577" s="164">
        <v>0</v>
      </c>
      <c r="E577" s="164"/>
      <c r="F577" s="164"/>
      <c r="G577" s="170">
        <f>'Ingredients Price List'!F577</f>
        <v>0</v>
      </c>
      <c r="H577" s="163">
        <f>'Ingredients Price List'!G577</f>
        <v>0</v>
      </c>
      <c r="I577" s="171">
        <f>'Ingredients Price List'!H577</f>
        <v>0</v>
      </c>
      <c r="J577" s="175"/>
      <c r="K577" s="173">
        <f>'Ingredients Price List'!G577</f>
        <v>0</v>
      </c>
      <c r="L577" s="174">
        <f>J577*'Ingredients Price List'!I577</f>
        <v>0</v>
      </c>
      <c r="N577" s="110"/>
    </row>
    <row r="578" spans="2:14" ht="15.95" hidden="1" customHeight="1" x14ac:dyDescent="0.25">
      <c r="B578" s="162" t="str">
        <f>'Ingredients Price List'!B578</f>
        <v>Sauces &amp; Marinades</v>
      </c>
      <c r="C578" s="163">
        <f>'Ingredients Price List'!D578</f>
        <v>0</v>
      </c>
      <c r="D578" s="164">
        <v>0</v>
      </c>
      <c r="E578" s="164"/>
      <c r="F578" s="164"/>
      <c r="G578" s="170">
        <f>'Ingredients Price List'!F578</f>
        <v>0</v>
      </c>
      <c r="H578" s="163">
        <f>'Ingredients Price List'!G578</f>
        <v>0</v>
      </c>
      <c r="I578" s="171">
        <f>'Ingredients Price List'!H578</f>
        <v>0</v>
      </c>
      <c r="J578" s="175"/>
      <c r="K578" s="173">
        <f>'Ingredients Price List'!G578</f>
        <v>0</v>
      </c>
      <c r="L578" s="174">
        <f>J578*'Ingredients Price List'!I578</f>
        <v>0</v>
      </c>
      <c r="N578" s="110"/>
    </row>
    <row r="579" spans="2:14" ht="15.95" hidden="1" customHeight="1" x14ac:dyDescent="0.25">
      <c r="B579" s="162" t="str">
        <f>'Ingredients Price List'!B579</f>
        <v>Sauces &amp; Marinades</v>
      </c>
      <c r="C579" s="163">
        <f>'Ingredients Price List'!D579</f>
        <v>0</v>
      </c>
      <c r="D579" s="164">
        <v>0</v>
      </c>
      <c r="E579" s="164"/>
      <c r="F579" s="164"/>
      <c r="G579" s="170">
        <f>'Ingredients Price List'!F579</f>
        <v>0</v>
      </c>
      <c r="H579" s="163">
        <f>'Ingredients Price List'!G579</f>
        <v>0</v>
      </c>
      <c r="I579" s="171">
        <f>'Ingredients Price List'!H579</f>
        <v>0</v>
      </c>
      <c r="J579" s="175"/>
      <c r="K579" s="173">
        <f>'Ingredients Price List'!G579</f>
        <v>0</v>
      </c>
      <c r="L579" s="174">
        <f>J579*'Ingredients Price List'!I579</f>
        <v>0</v>
      </c>
      <c r="N579" s="110"/>
    </row>
    <row r="580" spans="2:14" ht="15.95" hidden="1" customHeight="1" x14ac:dyDescent="0.25">
      <c r="B580" s="162" t="str">
        <f>'Ingredients Price List'!B580</f>
        <v>Sauces &amp; Marinades</v>
      </c>
      <c r="C580" s="163">
        <f>'Ingredients Price List'!D580</f>
        <v>0</v>
      </c>
      <c r="D580" s="164">
        <v>0</v>
      </c>
      <c r="E580" s="164"/>
      <c r="F580" s="164"/>
      <c r="G580" s="170">
        <f>'Ingredients Price List'!F580</f>
        <v>0</v>
      </c>
      <c r="H580" s="163">
        <f>'Ingredients Price List'!G580</f>
        <v>0</v>
      </c>
      <c r="I580" s="171">
        <f>'Ingredients Price List'!H580</f>
        <v>0</v>
      </c>
      <c r="J580" s="175"/>
      <c r="K580" s="173">
        <f>'Ingredients Price List'!G580</f>
        <v>0</v>
      </c>
      <c r="L580" s="174">
        <f>J580*'Ingredients Price List'!I580</f>
        <v>0</v>
      </c>
      <c r="N580" s="110"/>
    </row>
    <row r="581" spans="2:14" ht="15.95" hidden="1" customHeight="1" x14ac:dyDescent="0.25">
      <c r="B581" s="162" t="str">
        <f>'Ingredients Price List'!B581</f>
        <v>Sauces &amp; Marinades</v>
      </c>
      <c r="C581" s="163">
        <f>'Ingredients Price List'!D581</f>
        <v>0</v>
      </c>
      <c r="D581" s="164">
        <v>0</v>
      </c>
      <c r="E581" s="164"/>
      <c r="F581" s="164"/>
      <c r="G581" s="170">
        <f>'Ingredients Price List'!F581</f>
        <v>0</v>
      </c>
      <c r="H581" s="163">
        <f>'Ingredients Price List'!G581</f>
        <v>0</v>
      </c>
      <c r="I581" s="171">
        <f>'Ingredients Price List'!H581</f>
        <v>0</v>
      </c>
      <c r="J581" s="175"/>
      <c r="K581" s="173">
        <f>'Ingredients Price List'!G581</f>
        <v>0</v>
      </c>
      <c r="L581" s="174">
        <f>J581*'Ingredients Price List'!I581</f>
        <v>0</v>
      </c>
      <c r="N581" s="110"/>
    </row>
    <row r="582" spans="2:14" ht="15.95" hidden="1" customHeight="1" x14ac:dyDescent="0.25">
      <c r="B582" s="162" t="str">
        <f>'Ingredients Price List'!B582</f>
        <v>Sauces &amp; Marinades</v>
      </c>
      <c r="C582" s="163">
        <f>'Ingredients Price List'!D582</f>
        <v>0</v>
      </c>
      <c r="D582" s="164" t="str">
        <v>French Dressing</v>
      </c>
      <c r="E582" s="164"/>
      <c r="F582" s="164"/>
      <c r="G582" s="170">
        <f>'Ingredients Price List'!F582</f>
        <v>0</v>
      </c>
      <c r="H582" s="163">
        <f>'Ingredients Price List'!G582</f>
        <v>0</v>
      </c>
      <c r="I582" s="171">
        <f>'Ingredients Price List'!H582</f>
        <v>0</v>
      </c>
      <c r="J582" s="175"/>
      <c r="K582" s="173">
        <f>'Ingredients Price List'!G582</f>
        <v>0</v>
      </c>
      <c r="L582" s="174">
        <f>J582*'Ingredients Price List'!I582</f>
        <v>0</v>
      </c>
      <c r="N582" s="110"/>
    </row>
    <row r="583" spans="2:14" ht="15.95" hidden="1" customHeight="1" x14ac:dyDescent="0.25">
      <c r="B583" s="162" t="str">
        <f>'Ingredients Price List'!B583</f>
        <v>Sauces &amp; Marinades</v>
      </c>
      <c r="C583" s="163">
        <f>'Ingredients Price List'!D583</f>
        <v>0</v>
      </c>
      <c r="D583" s="164" t="str">
        <v>Mayonnaise</v>
      </c>
      <c r="E583" s="164"/>
      <c r="F583" s="164"/>
      <c r="G583" s="170">
        <f>'Ingredients Price List'!F583</f>
        <v>0</v>
      </c>
      <c r="H583" s="163">
        <f>'Ingredients Price List'!G583</f>
        <v>0</v>
      </c>
      <c r="I583" s="171">
        <f>'Ingredients Price List'!H583</f>
        <v>0</v>
      </c>
      <c r="J583" s="175"/>
      <c r="K583" s="173">
        <f>'Ingredients Price List'!G583</f>
        <v>0</v>
      </c>
      <c r="L583" s="174">
        <f>J583*'Ingredients Price List'!I583</f>
        <v>0</v>
      </c>
      <c r="N583" s="110"/>
    </row>
    <row r="584" spans="2:14" ht="15.95" hidden="1" customHeight="1" x14ac:dyDescent="0.25">
      <c r="B584" s="162" t="str">
        <f>'Ingredients Price List'!B584</f>
        <v>Sauces &amp; Marinades</v>
      </c>
      <c r="C584" s="163">
        <f>'Ingredients Price List'!D584</f>
        <v>0</v>
      </c>
      <c r="D584" s="164" t="str">
        <v>Mustard</v>
      </c>
      <c r="E584" s="164"/>
      <c r="F584" s="164"/>
      <c r="G584" s="170">
        <f>'Ingredients Price List'!F584</f>
        <v>0</v>
      </c>
      <c r="H584" s="163">
        <f>'Ingredients Price List'!G584</f>
        <v>0</v>
      </c>
      <c r="I584" s="171">
        <f>'Ingredients Price List'!H584</f>
        <v>0</v>
      </c>
      <c r="J584" s="175"/>
      <c r="K584" s="173">
        <f>'Ingredients Price List'!G584</f>
        <v>0</v>
      </c>
      <c r="L584" s="174">
        <f>J584*'Ingredients Price List'!I584</f>
        <v>0</v>
      </c>
      <c r="N584" s="110"/>
    </row>
    <row r="585" spans="2:14" ht="15.95" customHeight="1" x14ac:dyDescent="0.25">
      <c r="B585" s="162" t="str">
        <f>'Ingredients Price List'!B585</f>
        <v>Seasonings, Herbs &amp; Spices</v>
      </c>
      <c r="C585" s="163" t="str">
        <f>'Ingredients Price List'!D585</f>
        <v>Ground Cinnamon</v>
      </c>
      <c r="D585" s="164" cm="1">
        <f t="array" ref="D585:D648">_xlfn._xlws.SORT(SeasoningsHerbsSpices1,1,1)</f>
        <v>0</v>
      </c>
      <c r="E585" s="164" t="str" cm="1">
        <f t="array" ref="E585:E590">_xlfn._xlws.FILTER(SeasoningsHerbsSpices2, (SeasoningsHerbsSpices2&lt;&gt;0))</f>
        <v>Chilli</v>
      </c>
      <c r="F585" s="169">
        <f>COUNTA(SeasoningsHerbsSpices)</f>
        <v>6</v>
      </c>
      <c r="G585" s="170">
        <f>'Ingredients Price List'!F585</f>
        <v>1</v>
      </c>
      <c r="H585" s="163" t="str">
        <f>'Ingredients Price List'!G585</f>
        <v>kg</v>
      </c>
      <c r="I585" s="171">
        <f>'Ingredients Price List'!H585</f>
        <v>6.75</v>
      </c>
      <c r="J585" s="175"/>
      <c r="K585" s="173" t="str">
        <f>'Ingredients Price List'!G585</f>
        <v>kg</v>
      </c>
      <c r="L585" s="174">
        <f>J585*'Ingredients Price List'!I585</f>
        <v>0</v>
      </c>
      <c r="N585" s="110"/>
    </row>
    <row r="586" spans="2:14" ht="15.95" customHeight="1" x14ac:dyDescent="0.25">
      <c r="B586" s="162" t="str">
        <f>'Ingredients Price List'!B586</f>
        <v>Seasonings, Herbs &amp; Spices</v>
      </c>
      <c r="C586" s="163" t="str">
        <f>'Ingredients Price List'!D586</f>
        <v>Cumin</v>
      </c>
      <c r="D586" s="164">
        <v>0</v>
      </c>
      <c r="E586" s="164" t="str">
        <v>Cumin</v>
      </c>
      <c r="F586" s="164"/>
      <c r="G586" s="170">
        <f>'Ingredients Price List'!F586</f>
        <v>0.05</v>
      </c>
      <c r="H586" s="163" t="str">
        <f>'Ingredients Price List'!G586</f>
        <v>kg</v>
      </c>
      <c r="I586" s="171">
        <f>'Ingredients Price List'!H586</f>
        <v>0.88</v>
      </c>
      <c r="J586" s="175"/>
      <c r="K586" s="173" t="str">
        <f>'Ingredients Price List'!G586</f>
        <v>kg</v>
      </c>
      <c r="L586" s="174">
        <f>J586*'Ingredients Price List'!I586</f>
        <v>0</v>
      </c>
      <c r="N586" s="110"/>
    </row>
    <row r="587" spans="2:14" ht="15.95" customHeight="1" x14ac:dyDescent="0.25">
      <c r="B587" s="162" t="str">
        <f>'Ingredients Price List'!B587</f>
        <v>Seasonings, Herbs &amp; Spices</v>
      </c>
      <c r="C587" s="163" t="str">
        <f>'Ingredients Price List'!D587</f>
        <v>Nutmeg</v>
      </c>
      <c r="D587" s="164">
        <v>0</v>
      </c>
      <c r="E587" s="164" t="str">
        <v>Ground Cinnamon</v>
      </c>
      <c r="F587" s="164"/>
      <c r="G587" s="170">
        <f>'Ingredients Price List'!F587</f>
        <v>0.3</v>
      </c>
      <c r="H587" s="163" t="str">
        <f>'Ingredients Price List'!G587</f>
        <v>kg</v>
      </c>
      <c r="I587" s="171">
        <f>'Ingredients Price List'!H587</f>
        <v>3.53</v>
      </c>
      <c r="J587" s="175"/>
      <c r="K587" s="173" t="str">
        <f>'Ingredients Price List'!G587</f>
        <v>kg</v>
      </c>
      <c r="L587" s="174">
        <f>J587*'Ingredients Price List'!I587</f>
        <v>0</v>
      </c>
      <c r="N587" s="110"/>
    </row>
    <row r="588" spans="2:14" ht="15.95" customHeight="1" x14ac:dyDescent="0.25">
      <c r="B588" s="162" t="str">
        <f>'Ingredients Price List'!B588</f>
        <v>Seasonings, Herbs &amp; Spices</v>
      </c>
      <c r="C588" s="163" t="str">
        <f>'Ingredients Price List'!D588</f>
        <v>Pink salt</v>
      </c>
      <c r="D588" s="164">
        <v>0</v>
      </c>
      <c r="E588" s="164" t="str">
        <v>Nutmeg</v>
      </c>
      <c r="F588" s="164"/>
      <c r="G588" s="170">
        <f>'Ingredients Price List'!F588</f>
        <v>1</v>
      </c>
      <c r="H588" s="163" t="str">
        <f>'Ingredients Price List'!G588</f>
        <v>kg</v>
      </c>
      <c r="I588" s="171">
        <f>'Ingredients Price List'!H588</f>
        <v>5.4</v>
      </c>
      <c r="J588" s="175"/>
      <c r="K588" s="173" t="str">
        <f>'Ingredients Price List'!G588</f>
        <v>kg</v>
      </c>
      <c r="L588" s="174">
        <f>J588*'Ingredients Price List'!I588</f>
        <v>0</v>
      </c>
      <c r="N588" s="110"/>
    </row>
    <row r="589" spans="2:14" ht="15.95" customHeight="1" x14ac:dyDescent="0.25">
      <c r="B589" s="162" t="str">
        <f>'Ingredients Price List'!B589</f>
        <v>Seasonings, Herbs &amp; Spices</v>
      </c>
      <c r="C589" s="163" t="str">
        <f>'Ingredients Price List'!D589</f>
        <v>Smoked Paprika</v>
      </c>
      <c r="D589" s="164">
        <v>0</v>
      </c>
      <c r="E589" s="164" t="str">
        <v>Pink salt</v>
      </c>
      <c r="F589" s="164"/>
      <c r="G589" s="170">
        <f>'Ingredients Price List'!F589</f>
        <v>0.05</v>
      </c>
      <c r="H589" s="163" t="str">
        <f>'Ingredients Price List'!G589</f>
        <v>kg</v>
      </c>
      <c r="I589" s="171">
        <f>'Ingredients Price List'!H589</f>
        <v>1.4</v>
      </c>
      <c r="J589" s="175"/>
      <c r="K589" s="173" t="str">
        <f>'Ingredients Price List'!G589</f>
        <v>kg</v>
      </c>
      <c r="L589" s="174">
        <f>J589*'Ingredients Price List'!I589</f>
        <v>0</v>
      </c>
      <c r="N589" s="110"/>
    </row>
    <row r="590" spans="2:14" ht="15.95" customHeight="1" x14ac:dyDescent="0.25">
      <c r="B590" s="162" t="str">
        <f>'Ingredients Price List'!B590</f>
        <v>Seasonings, Herbs &amp; Spices</v>
      </c>
      <c r="C590" s="163" t="str">
        <f>'Ingredients Price List'!D590</f>
        <v>Chilli</v>
      </c>
      <c r="D590" s="164">
        <v>0</v>
      </c>
      <c r="E590" s="164" t="str">
        <v>Smoked Paprika</v>
      </c>
      <c r="F590" s="164"/>
      <c r="G590" s="170">
        <f>'Ingredients Price List'!F590</f>
        <v>1</v>
      </c>
      <c r="H590" s="163" t="str">
        <f>'Ingredients Price List'!G590</f>
        <v>kg</v>
      </c>
      <c r="I590" s="171">
        <f>'Ingredients Price List'!H590</f>
        <v>7</v>
      </c>
      <c r="J590" s="175"/>
      <c r="K590" s="173" t="str">
        <f>'Ingredients Price List'!G590</f>
        <v>kg</v>
      </c>
      <c r="L590" s="174">
        <f>J590*'Ingredients Price List'!I590</f>
        <v>0</v>
      </c>
      <c r="N590" s="110"/>
    </row>
    <row r="591" spans="2:14" ht="15.95" customHeight="1" x14ac:dyDescent="0.25">
      <c r="B591" s="162" t="str">
        <f>'Ingredients Price List'!B591</f>
        <v>Seasonings, Herbs &amp; Spices</v>
      </c>
      <c r="C591" s="163">
        <f>'Ingredients Price List'!D591</f>
        <v>0</v>
      </c>
      <c r="D591" s="164">
        <v>0</v>
      </c>
      <c r="E591" s="164"/>
      <c r="F591" s="164"/>
      <c r="G591" s="170">
        <f>'Ingredients Price List'!F591</f>
        <v>0</v>
      </c>
      <c r="H591" s="163">
        <f>'Ingredients Price List'!G591</f>
        <v>0</v>
      </c>
      <c r="I591" s="171">
        <f>'Ingredients Price List'!H591</f>
        <v>0</v>
      </c>
      <c r="J591" s="175"/>
      <c r="K591" s="173">
        <f>'Ingredients Price List'!G591</f>
        <v>0</v>
      </c>
      <c r="L591" s="174">
        <f>J591*'Ingredients Price List'!I591</f>
        <v>0</v>
      </c>
      <c r="N591" s="110"/>
    </row>
    <row r="592" spans="2:14" ht="15.95" hidden="1" customHeight="1" x14ac:dyDescent="0.25">
      <c r="B592" s="162" t="str">
        <f>'Ingredients Price List'!B592</f>
        <v>Seasonings, Herbs &amp; Spices</v>
      </c>
      <c r="C592" s="163">
        <f>'Ingredients Price List'!D592</f>
        <v>0</v>
      </c>
      <c r="D592" s="164">
        <v>0</v>
      </c>
      <c r="E592" s="164"/>
      <c r="F592" s="164"/>
      <c r="G592" s="170">
        <f>'Ingredients Price List'!F592</f>
        <v>0</v>
      </c>
      <c r="H592" s="163">
        <f>'Ingredients Price List'!G592</f>
        <v>0</v>
      </c>
      <c r="I592" s="171">
        <f>'Ingredients Price List'!H592</f>
        <v>0</v>
      </c>
      <c r="J592" s="175"/>
      <c r="K592" s="173">
        <f>'Ingredients Price List'!G592</f>
        <v>0</v>
      </c>
      <c r="L592" s="174">
        <f>J592*'Ingredients Price List'!I592</f>
        <v>0</v>
      </c>
      <c r="N592" s="110"/>
    </row>
    <row r="593" spans="2:14" ht="15.95" hidden="1" customHeight="1" x14ac:dyDescent="0.25">
      <c r="B593" s="162" t="str">
        <f>'Ingredients Price List'!B593</f>
        <v>Seasonings, Herbs &amp; Spices</v>
      </c>
      <c r="C593" s="163">
        <f>'Ingredients Price List'!D593</f>
        <v>0</v>
      </c>
      <c r="D593" s="164">
        <v>0</v>
      </c>
      <c r="E593" s="164"/>
      <c r="F593" s="164"/>
      <c r="G593" s="170">
        <f>'Ingredients Price List'!F593</f>
        <v>0</v>
      </c>
      <c r="H593" s="163">
        <f>'Ingredients Price List'!G593</f>
        <v>0</v>
      </c>
      <c r="I593" s="171">
        <f>'Ingredients Price List'!H593</f>
        <v>0</v>
      </c>
      <c r="J593" s="175"/>
      <c r="K593" s="173">
        <f>'Ingredients Price List'!G593</f>
        <v>0</v>
      </c>
      <c r="L593" s="174">
        <f>J593*'Ingredients Price List'!I593</f>
        <v>0</v>
      </c>
      <c r="N593" s="110"/>
    </row>
    <row r="594" spans="2:14" ht="15.95" hidden="1" customHeight="1" x14ac:dyDescent="0.25">
      <c r="B594" s="162" t="str">
        <f>'Ingredients Price List'!B594</f>
        <v>Seasonings, Herbs &amp; Spices</v>
      </c>
      <c r="C594" s="163">
        <f>'Ingredients Price List'!D594</f>
        <v>0</v>
      </c>
      <c r="D594" s="164">
        <v>0</v>
      </c>
      <c r="E594" s="164"/>
      <c r="F594" s="164"/>
      <c r="G594" s="170">
        <f>'Ingredients Price List'!F594</f>
        <v>0</v>
      </c>
      <c r="H594" s="163">
        <f>'Ingredients Price List'!G594</f>
        <v>0</v>
      </c>
      <c r="I594" s="171">
        <f>'Ingredients Price List'!H594</f>
        <v>0</v>
      </c>
      <c r="J594" s="175"/>
      <c r="K594" s="173">
        <f>'Ingredients Price List'!G594</f>
        <v>0</v>
      </c>
      <c r="L594" s="174">
        <f>J594*'Ingredients Price List'!I594</f>
        <v>0</v>
      </c>
      <c r="N594" s="110"/>
    </row>
    <row r="595" spans="2:14" ht="15.95" hidden="1" customHeight="1" x14ac:dyDescent="0.25">
      <c r="B595" s="162" t="str">
        <f>'Ingredients Price List'!B595</f>
        <v>Seasonings, Herbs &amp; Spices</v>
      </c>
      <c r="C595" s="163">
        <f>'Ingredients Price List'!D595</f>
        <v>0</v>
      </c>
      <c r="D595" s="164">
        <v>0</v>
      </c>
      <c r="E595" s="164"/>
      <c r="F595" s="164"/>
      <c r="G595" s="170">
        <f>'Ingredients Price List'!F595</f>
        <v>0</v>
      </c>
      <c r="H595" s="163">
        <f>'Ingredients Price List'!G595</f>
        <v>0</v>
      </c>
      <c r="I595" s="171">
        <f>'Ingredients Price List'!H595</f>
        <v>0</v>
      </c>
      <c r="J595" s="175"/>
      <c r="K595" s="173">
        <f>'Ingredients Price List'!G595</f>
        <v>0</v>
      </c>
      <c r="L595" s="174">
        <f>J595*'Ingredients Price List'!I595</f>
        <v>0</v>
      </c>
      <c r="N595" s="110"/>
    </row>
    <row r="596" spans="2:14" ht="15.95" hidden="1" customHeight="1" x14ac:dyDescent="0.25">
      <c r="B596" s="162" t="str">
        <f>'Ingredients Price List'!B596</f>
        <v>Seasonings, Herbs &amp; Spices</v>
      </c>
      <c r="C596" s="163">
        <f>'Ingredients Price List'!D596</f>
        <v>0</v>
      </c>
      <c r="D596" s="164">
        <v>0</v>
      </c>
      <c r="E596" s="164"/>
      <c r="F596" s="164"/>
      <c r="G596" s="170">
        <f>'Ingredients Price List'!F596</f>
        <v>0</v>
      </c>
      <c r="H596" s="163">
        <f>'Ingredients Price List'!G596</f>
        <v>0</v>
      </c>
      <c r="I596" s="171">
        <f>'Ingredients Price List'!H596</f>
        <v>0</v>
      </c>
      <c r="J596" s="175"/>
      <c r="K596" s="173">
        <f>'Ingredients Price List'!G596</f>
        <v>0</v>
      </c>
      <c r="L596" s="174">
        <f>J596*'Ingredients Price List'!I596</f>
        <v>0</v>
      </c>
      <c r="N596" s="110"/>
    </row>
    <row r="597" spans="2:14" ht="15.95" hidden="1" customHeight="1" x14ac:dyDescent="0.25">
      <c r="B597" s="162" t="str">
        <f>'Ingredients Price List'!B597</f>
        <v>Seasonings, Herbs &amp; Spices</v>
      </c>
      <c r="C597" s="163">
        <f>'Ingredients Price List'!D597</f>
        <v>0</v>
      </c>
      <c r="D597" s="164">
        <v>0</v>
      </c>
      <c r="E597" s="164"/>
      <c r="F597" s="164"/>
      <c r="G597" s="170">
        <f>'Ingredients Price List'!F597</f>
        <v>0</v>
      </c>
      <c r="H597" s="163">
        <f>'Ingredients Price List'!G597</f>
        <v>0</v>
      </c>
      <c r="I597" s="171">
        <f>'Ingredients Price List'!H597</f>
        <v>0</v>
      </c>
      <c r="J597" s="175"/>
      <c r="K597" s="173">
        <f>'Ingredients Price List'!G597</f>
        <v>0</v>
      </c>
      <c r="L597" s="174">
        <f>J597*'Ingredients Price List'!I597</f>
        <v>0</v>
      </c>
      <c r="N597" s="110"/>
    </row>
    <row r="598" spans="2:14" ht="15.95" hidden="1" customHeight="1" x14ac:dyDescent="0.25">
      <c r="B598" s="162" t="str">
        <f>'Ingredients Price List'!B598</f>
        <v>Seasonings, Herbs &amp; Spices</v>
      </c>
      <c r="C598" s="163">
        <f>'Ingredients Price List'!D598</f>
        <v>0</v>
      </c>
      <c r="D598" s="164">
        <v>0</v>
      </c>
      <c r="E598" s="164"/>
      <c r="F598" s="164"/>
      <c r="G598" s="170">
        <f>'Ingredients Price List'!F598</f>
        <v>0</v>
      </c>
      <c r="H598" s="163">
        <f>'Ingredients Price List'!G598</f>
        <v>0</v>
      </c>
      <c r="I598" s="171">
        <f>'Ingredients Price List'!H598</f>
        <v>0</v>
      </c>
      <c r="J598" s="175"/>
      <c r="K598" s="173">
        <f>'Ingredients Price List'!G598</f>
        <v>0</v>
      </c>
      <c r="L598" s="174">
        <f>J598*'Ingredients Price List'!I598</f>
        <v>0</v>
      </c>
      <c r="N598" s="110"/>
    </row>
    <row r="599" spans="2:14" ht="15.95" hidden="1" customHeight="1" x14ac:dyDescent="0.25">
      <c r="B599" s="162" t="str">
        <f>'Ingredients Price List'!B599</f>
        <v>Seasonings, Herbs &amp; Spices</v>
      </c>
      <c r="C599" s="163">
        <f>'Ingredients Price List'!D599</f>
        <v>0</v>
      </c>
      <c r="D599" s="164">
        <v>0</v>
      </c>
      <c r="E599" s="164"/>
      <c r="F599" s="164"/>
      <c r="G599" s="170">
        <f>'Ingredients Price List'!F599</f>
        <v>0</v>
      </c>
      <c r="H599" s="163">
        <f>'Ingredients Price List'!G599</f>
        <v>0</v>
      </c>
      <c r="I599" s="171">
        <f>'Ingredients Price List'!H599</f>
        <v>0</v>
      </c>
      <c r="J599" s="175"/>
      <c r="K599" s="173">
        <f>'Ingredients Price List'!G599</f>
        <v>0</v>
      </c>
      <c r="L599" s="174">
        <f>J599*'Ingredients Price List'!I599</f>
        <v>0</v>
      </c>
      <c r="N599" s="110"/>
    </row>
    <row r="600" spans="2:14" ht="15.95" hidden="1" customHeight="1" x14ac:dyDescent="0.25">
      <c r="B600" s="162" t="str">
        <f>'Ingredients Price List'!B600</f>
        <v>Seasonings, Herbs &amp; Spices</v>
      </c>
      <c r="C600" s="163">
        <f>'Ingredients Price List'!D600</f>
        <v>0</v>
      </c>
      <c r="D600" s="164">
        <v>0</v>
      </c>
      <c r="E600" s="164"/>
      <c r="F600" s="164"/>
      <c r="G600" s="170">
        <f>'Ingredients Price List'!F600</f>
        <v>0</v>
      </c>
      <c r="H600" s="163">
        <f>'Ingredients Price List'!G600</f>
        <v>0</v>
      </c>
      <c r="I600" s="171">
        <f>'Ingredients Price List'!H600</f>
        <v>0</v>
      </c>
      <c r="J600" s="175"/>
      <c r="K600" s="173">
        <f>'Ingredients Price List'!G600</f>
        <v>0</v>
      </c>
      <c r="L600" s="174">
        <f>J600*'Ingredients Price List'!I600</f>
        <v>0</v>
      </c>
      <c r="N600" s="110"/>
    </row>
    <row r="601" spans="2:14" ht="15.95" hidden="1" customHeight="1" x14ac:dyDescent="0.25">
      <c r="B601" s="162" t="str">
        <f>'Ingredients Price List'!B601</f>
        <v>Seasonings, Herbs &amp; Spices</v>
      </c>
      <c r="C601" s="163">
        <f>'Ingredients Price List'!D601</f>
        <v>0</v>
      </c>
      <c r="D601" s="164">
        <v>0</v>
      </c>
      <c r="E601" s="164"/>
      <c r="F601" s="164"/>
      <c r="G601" s="170">
        <f>'Ingredients Price List'!F601</f>
        <v>0</v>
      </c>
      <c r="H601" s="163">
        <f>'Ingredients Price List'!G601</f>
        <v>0</v>
      </c>
      <c r="I601" s="171">
        <f>'Ingredients Price List'!H601</f>
        <v>0</v>
      </c>
      <c r="J601" s="175"/>
      <c r="K601" s="173">
        <f>'Ingredients Price List'!G601</f>
        <v>0</v>
      </c>
      <c r="L601" s="174">
        <f>J601*'Ingredients Price List'!I601</f>
        <v>0</v>
      </c>
      <c r="N601" s="110"/>
    </row>
    <row r="602" spans="2:14" ht="15.95" hidden="1" customHeight="1" x14ac:dyDescent="0.25">
      <c r="B602" s="162" t="str">
        <f>'Ingredients Price List'!B602</f>
        <v>Seasonings, Herbs &amp; Spices</v>
      </c>
      <c r="C602" s="163">
        <f>'Ingredients Price List'!D602</f>
        <v>0</v>
      </c>
      <c r="D602" s="164">
        <v>0</v>
      </c>
      <c r="E602" s="164"/>
      <c r="F602" s="164"/>
      <c r="G602" s="170">
        <f>'Ingredients Price List'!F602</f>
        <v>0</v>
      </c>
      <c r="H602" s="163">
        <f>'Ingredients Price List'!G602</f>
        <v>0</v>
      </c>
      <c r="I602" s="171">
        <f>'Ingredients Price List'!H602</f>
        <v>0</v>
      </c>
      <c r="J602" s="175"/>
      <c r="K602" s="173">
        <f>'Ingredients Price List'!G602</f>
        <v>0</v>
      </c>
      <c r="L602" s="174">
        <f>J602*'Ingredients Price List'!I602</f>
        <v>0</v>
      </c>
      <c r="N602" s="110"/>
    </row>
    <row r="603" spans="2:14" ht="15.95" hidden="1" customHeight="1" x14ac:dyDescent="0.25">
      <c r="B603" s="162" t="str">
        <f>'Ingredients Price List'!B603</f>
        <v>Seasonings, Herbs &amp; Spices</v>
      </c>
      <c r="C603" s="163">
        <f>'Ingredients Price List'!D603</f>
        <v>0</v>
      </c>
      <c r="D603" s="164">
        <v>0</v>
      </c>
      <c r="E603" s="164"/>
      <c r="F603" s="164"/>
      <c r="G603" s="170">
        <f>'Ingredients Price List'!F603</f>
        <v>0</v>
      </c>
      <c r="H603" s="163">
        <f>'Ingredients Price List'!G603</f>
        <v>0</v>
      </c>
      <c r="I603" s="171">
        <f>'Ingredients Price List'!H603</f>
        <v>0</v>
      </c>
      <c r="J603" s="175"/>
      <c r="K603" s="173">
        <f>'Ingredients Price List'!G603</f>
        <v>0</v>
      </c>
      <c r="L603" s="174">
        <f>J603*'Ingredients Price List'!I603</f>
        <v>0</v>
      </c>
      <c r="N603" s="110"/>
    </row>
    <row r="604" spans="2:14" ht="15.95" hidden="1" customHeight="1" x14ac:dyDescent="0.25">
      <c r="B604" s="162" t="str">
        <f>'Ingredients Price List'!B604</f>
        <v>Seasonings, Herbs &amp; Spices</v>
      </c>
      <c r="C604" s="163">
        <f>'Ingredients Price List'!D604</f>
        <v>0</v>
      </c>
      <c r="D604" s="164">
        <v>0</v>
      </c>
      <c r="E604" s="164"/>
      <c r="F604" s="164"/>
      <c r="G604" s="170">
        <f>'Ingredients Price List'!F604</f>
        <v>0</v>
      </c>
      <c r="H604" s="163">
        <f>'Ingredients Price List'!G604</f>
        <v>0</v>
      </c>
      <c r="I604" s="171">
        <f>'Ingredients Price List'!H604</f>
        <v>0</v>
      </c>
      <c r="J604" s="175"/>
      <c r="K604" s="173">
        <f>'Ingredients Price List'!G604</f>
        <v>0</v>
      </c>
      <c r="L604" s="174">
        <f>J604*'Ingredients Price List'!I604</f>
        <v>0</v>
      </c>
      <c r="N604" s="110"/>
    </row>
    <row r="605" spans="2:14" ht="15.95" hidden="1" customHeight="1" x14ac:dyDescent="0.25">
      <c r="B605" s="162" t="str">
        <f>'Ingredients Price List'!B605</f>
        <v>Seasonings, Herbs &amp; Spices</v>
      </c>
      <c r="C605" s="163">
        <f>'Ingredients Price List'!D605</f>
        <v>0</v>
      </c>
      <c r="D605" s="164">
        <v>0</v>
      </c>
      <c r="E605" s="164"/>
      <c r="F605" s="164"/>
      <c r="G605" s="170">
        <f>'Ingredients Price List'!F605</f>
        <v>0</v>
      </c>
      <c r="H605" s="163">
        <f>'Ingredients Price List'!G605</f>
        <v>0</v>
      </c>
      <c r="I605" s="171">
        <f>'Ingredients Price List'!H605</f>
        <v>0</v>
      </c>
      <c r="J605" s="175"/>
      <c r="K605" s="173">
        <f>'Ingredients Price List'!G605</f>
        <v>0</v>
      </c>
      <c r="L605" s="174">
        <f>J605*'Ingredients Price List'!I605</f>
        <v>0</v>
      </c>
      <c r="N605" s="110"/>
    </row>
    <row r="606" spans="2:14" ht="15.95" hidden="1" customHeight="1" x14ac:dyDescent="0.25">
      <c r="B606" s="162" t="str">
        <f>'Ingredients Price List'!B606</f>
        <v>Seasonings, Herbs &amp; Spices</v>
      </c>
      <c r="C606" s="163">
        <f>'Ingredients Price List'!D606</f>
        <v>0</v>
      </c>
      <c r="D606" s="164">
        <v>0</v>
      </c>
      <c r="E606" s="164"/>
      <c r="F606" s="164"/>
      <c r="G606" s="170">
        <f>'Ingredients Price List'!F606</f>
        <v>0</v>
      </c>
      <c r="H606" s="163">
        <f>'Ingredients Price List'!G606</f>
        <v>0</v>
      </c>
      <c r="I606" s="171">
        <f>'Ingredients Price List'!H606</f>
        <v>0</v>
      </c>
      <c r="J606" s="175"/>
      <c r="K606" s="173">
        <f>'Ingredients Price List'!G606</f>
        <v>0</v>
      </c>
      <c r="L606" s="174">
        <f>J606*'Ingredients Price List'!I606</f>
        <v>0</v>
      </c>
      <c r="N606" s="110"/>
    </row>
    <row r="607" spans="2:14" ht="15.95" hidden="1" customHeight="1" x14ac:dyDescent="0.25">
      <c r="B607" s="162" t="str">
        <f>'Ingredients Price List'!B607</f>
        <v>Seasonings, Herbs &amp; Spices</v>
      </c>
      <c r="C607" s="163">
        <f>'Ingredients Price List'!D607</f>
        <v>0</v>
      </c>
      <c r="D607" s="164">
        <v>0</v>
      </c>
      <c r="E607" s="164"/>
      <c r="F607" s="164"/>
      <c r="G607" s="170">
        <f>'Ingredients Price List'!F607</f>
        <v>0</v>
      </c>
      <c r="H607" s="163">
        <f>'Ingredients Price List'!G607</f>
        <v>0</v>
      </c>
      <c r="I607" s="171">
        <f>'Ingredients Price List'!H607</f>
        <v>0</v>
      </c>
      <c r="J607" s="175"/>
      <c r="K607" s="173">
        <f>'Ingredients Price List'!G607</f>
        <v>0</v>
      </c>
      <c r="L607" s="174">
        <f>J607*'Ingredients Price List'!I607</f>
        <v>0</v>
      </c>
      <c r="N607" s="110"/>
    </row>
    <row r="608" spans="2:14" ht="15.95" hidden="1" customHeight="1" x14ac:dyDescent="0.25">
      <c r="B608" s="162" t="str">
        <f>'Ingredients Price List'!B608</f>
        <v>Seasonings, Herbs &amp; Spices</v>
      </c>
      <c r="C608" s="163">
        <f>'Ingredients Price List'!D608</f>
        <v>0</v>
      </c>
      <c r="D608" s="164">
        <v>0</v>
      </c>
      <c r="E608" s="164"/>
      <c r="F608" s="164"/>
      <c r="G608" s="170">
        <f>'Ingredients Price List'!F608</f>
        <v>0</v>
      </c>
      <c r="H608" s="163">
        <f>'Ingredients Price List'!G608</f>
        <v>0</v>
      </c>
      <c r="I608" s="171">
        <f>'Ingredients Price List'!H608</f>
        <v>0</v>
      </c>
      <c r="J608" s="175"/>
      <c r="K608" s="173">
        <f>'Ingredients Price List'!G608</f>
        <v>0</v>
      </c>
      <c r="L608" s="174">
        <f>J608*'Ingredients Price List'!I608</f>
        <v>0</v>
      </c>
      <c r="N608" s="110"/>
    </row>
    <row r="609" spans="2:14" ht="15.95" hidden="1" customHeight="1" x14ac:dyDescent="0.25">
      <c r="B609" s="162" t="str">
        <f>'Ingredients Price List'!B609</f>
        <v>Seasonings, Herbs &amp; Spices</v>
      </c>
      <c r="C609" s="163">
        <f>'Ingredients Price List'!D609</f>
        <v>0</v>
      </c>
      <c r="D609" s="164">
        <v>0</v>
      </c>
      <c r="E609" s="164"/>
      <c r="F609" s="164"/>
      <c r="G609" s="170">
        <f>'Ingredients Price List'!F609</f>
        <v>0</v>
      </c>
      <c r="H609" s="163">
        <f>'Ingredients Price List'!G609</f>
        <v>0</v>
      </c>
      <c r="I609" s="171">
        <f>'Ingredients Price List'!H609</f>
        <v>0</v>
      </c>
      <c r="J609" s="175"/>
      <c r="K609" s="173">
        <f>'Ingredients Price List'!G609</f>
        <v>0</v>
      </c>
      <c r="L609" s="174">
        <f>J609*'Ingredients Price List'!I609</f>
        <v>0</v>
      </c>
      <c r="N609" s="110"/>
    </row>
    <row r="610" spans="2:14" ht="15.95" hidden="1" customHeight="1" x14ac:dyDescent="0.25">
      <c r="B610" s="162" t="str">
        <f>'Ingredients Price List'!B610</f>
        <v>Seasonings, Herbs &amp; Spices</v>
      </c>
      <c r="C610" s="163">
        <f>'Ingredients Price List'!D610</f>
        <v>0</v>
      </c>
      <c r="D610" s="164">
        <v>0</v>
      </c>
      <c r="E610" s="164"/>
      <c r="F610" s="164"/>
      <c r="G610" s="170">
        <f>'Ingredients Price List'!F610</f>
        <v>0</v>
      </c>
      <c r="H610" s="163">
        <f>'Ingredients Price List'!G610</f>
        <v>0</v>
      </c>
      <c r="I610" s="171">
        <f>'Ingredients Price List'!H610</f>
        <v>0</v>
      </c>
      <c r="J610" s="175"/>
      <c r="K610" s="173">
        <f>'Ingredients Price List'!G610</f>
        <v>0</v>
      </c>
      <c r="L610" s="174">
        <f>J610*'Ingredients Price List'!I610</f>
        <v>0</v>
      </c>
      <c r="N610" s="110"/>
    </row>
    <row r="611" spans="2:14" ht="15.95" hidden="1" customHeight="1" x14ac:dyDescent="0.25">
      <c r="B611" s="162" t="str">
        <f>'Ingredients Price List'!B611</f>
        <v>Seasonings, Herbs &amp; Spices</v>
      </c>
      <c r="C611" s="163">
        <f>'Ingredients Price List'!D611</f>
        <v>0</v>
      </c>
      <c r="D611" s="164">
        <v>0</v>
      </c>
      <c r="E611" s="164"/>
      <c r="F611" s="164"/>
      <c r="G611" s="170">
        <f>'Ingredients Price List'!F611</f>
        <v>0</v>
      </c>
      <c r="H611" s="163">
        <f>'Ingredients Price List'!G611</f>
        <v>0</v>
      </c>
      <c r="I611" s="171">
        <f>'Ingredients Price List'!H611</f>
        <v>0</v>
      </c>
      <c r="J611" s="175"/>
      <c r="K611" s="173">
        <f>'Ingredients Price List'!G611</f>
        <v>0</v>
      </c>
      <c r="L611" s="174">
        <f>J611*'Ingredients Price List'!I611</f>
        <v>0</v>
      </c>
      <c r="N611" s="110"/>
    </row>
    <row r="612" spans="2:14" ht="15.95" hidden="1" customHeight="1" x14ac:dyDescent="0.25">
      <c r="B612" s="162" t="str">
        <f>'Ingredients Price List'!B612</f>
        <v>Seasonings, Herbs &amp; Spices</v>
      </c>
      <c r="C612" s="163">
        <f>'Ingredients Price List'!D612</f>
        <v>0</v>
      </c>
      <c r="D612" s="164">
        <v>0</v>
      </c>
      <c r="E612" s="164"/>
      <c r="F612" s="164"/>
      <c r="G612" s="170">
        <f>'Ingredients Price List'!F612</f>
        <v>0</v>
      </c>
      <c r="H612" s="163">
        <f>'Ingredients Price List'!G612</f>
        <v>0</v>
      </c>
      <c r="I612" s="171">
        <f>'Ingredients Price List'!H612</f>
        <v>0</v>
      </c>
      <c r="J612" s="175"/>
      <c r="K612" s="173">
        <f>'Ingredients Price List'!G612</f>
        <v>0</v>
      </c>
      <c r="L612" s="174">
        <f>J612*'Ingredients Price List'!I612</f>
        <v>0</v>
      </c>
      <c r="N612" s="110"/>
    </row>
    <row r="613" spans="2:14" ht="15.95" hidden="1" customHeight="1" x14ac:dyDescent="0.25">
      <c r="B613" s="162" t="str">
        <f>'Ingredients Price List'!B613</f>
        <v>Seasonings, Herbs &amp; Spices</v>
      </c>
      <c r="C613" s="163">
        <f>'Ingredients Price List'!D613</f>
        <v>0</v>
      </c>
      <c r="D613" s="164">
        <v>0</v>
      </c>
      <c r="E613" s="164"/>
      <c r="F613" s="164"/>
      <c r="G613" s="170">
        <f>'Ingredients Price List'!F613</f>
        <v>0</v>
      </c>
      <c r="H613" s="163">
        <f>'Ingredients Price List'!G613</f>
        <v>0</v>
      </c>
      <c r="I613" s="171">
        <f>'Ingredients Price List'!H613</f>
        <v>0</v>
      </c>
      <c r="J613" s="175"/>
      <c r="K613" s="173">
        <f>'Ingredients Price List'!G613</f>
        <v>0</v>
      </c>
      <c r="L613" s="174">
        <f>J613*'Ingredients Price List'!I613</f>
        <v>0</v>
      </c>
      <c r="N613" s="110"/>
    </row>
    <row r="614" spans="2:14" ht="15.95" hidden="1" customHeight="1" x14ac:dyDescent="0.25">
      <c r="B614" s="162" t="str">
        <f>'Ingredients Price List'!B614</f>
        <v>Seasonings, Herbs &amp; Spices</v>
      </c>
      <c r="C614" s="163">
        <f>'Ingredients Price List'!D614</f>
        <v>0</v>
      </c>
      <c r="D614" s="164">
        <v>0</v>
      </c>
      <c r="E614" s="164"/>
      <c r="F614" s="164"/>
      <c r="G614" s="170">
        <f>'Ingredients Price List'!F614</f>
        <v>0</v>
      </c>
      <c r="H614" s="163">
        <f>'Ingredients Price List'!G614</f>
        <v>0</v>
      </c>
      <c r="I614" s="171">
        <f>'Ingredients Price List'!H614</f>
        <v>0</v>
      </c>
      <c r="J614" s="175"/>
      <c r="K614" s="173">
        <f>'Ingredients Price List'!G614</f>
        <v>0</v>
      </c>
      <c r="L614" s="174">
        <f>J614*'Ingredients Price List'!I614</f>
        <v>0</v>
      </c>
      <c r="N614" s="110"/>
    </row>
    <row r="615" spans="2:14" ht="15.95" hidden="1" customHeight="1" x14ac:dyDescent="0.25">
      <c r="B615" s="162" t="str">
        <f>'Ingredients Price List'!B615</f>
        <v>Seasonings, Herbs &amp; Spices</v>
      </c>
      <c r="C615" s="163">
        <f>'Ingredients Price List'!D615</f>
        <v>0</v>
      </c>
      <c r="D615" s="164">
        <v>0</v>
      </c>
      <c r="E615" s="164"/>
      <c r="F615" s="164"/>
      <c r="G615" s="170">
        <f>'Ingredients Price List'!F615</f>
        <v>0</v>
      </c>
      <c r="H615" s="163">
        <f>'Ingredients Price List'!G615</f>
        <v>0</v>
      </c>
      <c r="I615" s="171">
        <f>'Ingredients Price List'!H615</f>
        <v>0</v>
      </c>
      <c r="J615" s="175"/>
      <c r="K615" s="173">
        <f>'Ingredients Price List'!G615</f>
        <v>0</v>
      </c>
      <c r="L615" s="174">
        <f>J615*'Ingredients Price List'!I615</f>
        <v>0</v>
      </c>
      <c r="N615" s="110"/>
    </row>
    <row r="616" spans="2:14" ht="15.95" hidden="1" customHeight="1" x14ac:dyDescent="0.25">
      <c r="B616" s="162" t="str">
        <f>'Ingredients Price List'!B616</f>
        <v>Seasonings, Herbs &amp; Spices</v>
      </c>
      <c r="C616" s="163">
        <f>'Ingredients Price List'!D616</f>
        <v>0</v>
      </c>
      <c r="D616" s="164">
        <v>0</v>
      </c>
      <c r="E616" s="164"/>
      <c r="F616" s="164"/>
      <c r="G616" s="170">
        <f>'Ingredients Price List'!F616</f>
        <v>0</v>
      </c>
      <c r="H616" s="163">
        <f>'Ingredients Price List'!G616</f>
        <v>0</v>
      </c>
      <c r="I616" s="171">
        <f>'Ingredients Price List'!H616</f>
        <v>0</v>
      </c>
      <c r="J616" s="175"/>
      <c r="K616" s="173">
        <f>'Ingredients Price List'!G616</f>
        <v>0</v>
      </c>
      <c r="L616" s="174">
        <f>J616*'Ingredients Price List'!I616</f>
        <v>0</v>
      </c>
      <c r="N616" s="110"/>
    </row>
    <row r="617" spans="2:14" ht="15.95" hidden="1" customHeight="1" x14ac:dyDescent="0.25">
      <c r="B617" s="162" t="str">
        <f>'Ingredients Price List'!B617</f>
        <v>Seasonings, Herbs &amp; Spices</v>
      </c>
      <c r="C617" s="163">
        <f>'Ingredients Price List'!D617</f>
        <v>0</v>
      </c>
      <c r="D617" s="164">
        <v>0</v>
      </c>
      <c r="E617" s="164"/>
      <c r="F617" s="164"/>
      <c r="G617" s="170">
        <f>'Ingredients Price List'!F617</f>
        <v>0</v>
      </c>
      <c r="H617" s="163">
        <f>'Ingredients Price List'!G617</f>
        <v>0</v>
      </c>
      <c r="I617" s="171">
        <f>'Ingredients Price List'!H617</f>
        <v>0</v>
      </c>
      <c r="J617" s="175"/>
      <c r="K617" s="173">
        <f>'Ingredients Price List'!G617</f>
        <v>0</v>
      </c>
      <c r="L617" s="174">
        <f>J617*'Ingredients Price List'!I617</f>
        <v>0</v>
      </c>
      <c r="N617" s="110"/>
    </row>
    <row r="618" spans="2:14" ht="15.95" hidden="1" customHeight="1" x14ac:dyDescent="0.25">
      <c r="B618" s="162" t="str">
        <f>'Ingredients Price List'!B618</f>
        <v>Seasonings, Herbs &amp; Spices</v>
      </c>
      <c r="C618" s="163">
        <f>'Ingredients Price List'!D618</f>
        <v>0</v>
      </c>
      <c r="D618" s="164">
        <v>0</v>
      </c>
      <c r="E618" s="164"/>
      <c r="F618" s="164"/>
      <c r="G618" s="170">
        <f>'Ingredients Price List'!F618</f>
        <v>0</v>
      </c>
      <c r="H618" s="163">
        <f>'Ingredients Price List'!G618</f>
        <v>0</v>
      </c>
      <c r="I618" s="171">
        <f>'Ingredients Price List'!H618</f>
        <v>0</v>
      </c>
      <c r="J618" s="175"/>
      <c r="K618" s="173">
        <f>'Ingredients Price List'!G618</f>
        <v>0</v>
      </c>
      <c r="L618" s="174">
        <f>J618*'Ingredients Price List'!I618</f>
        <v>0</v>
      </c>
      <c r="N618" s="110"/>
    </row>
    <row r="619" spans="2:14" ht="15.95" hidden="1" customHeight="1" x14ac:dyDescent="0.25">
      <c r="B619" s="162" t="str">
        <f>'Ingredients Price List'!B619</f>
        <v>Seasonings, Herbs &amp; Spices</v>
      </c>
      <c r="C619" s="163">
        <f>'Ingredients Price List'!D619</f>
        <v>0</v>
      </c>
      <c r="D619" s="164">
        <v>0</v>
      </c>
      <c r="E619" s="164"/>
      <c r="F619" s="164"/>
      <c r="G619" s="170">
        <f>'Ingredients Price List'!F619</f>
        <v>0</v>
      </c>
      <c r="H619" s="163">
        <f>'Ingredients Price List'!G619</f>
        <v>0</v>
      </c>
      <c r="I619" s="171">
        <f>'Ingredients Price List'!H619</f>
        <v>0</v>
      </c>
      <c r="J619" s="175"/>
      <c r="K619" s="173">
        <f>'Ingredients Price List'!G619</f>
        <v>0</v>
      </c>
      <c r="L619" s="174">
        <f>J619*'Ingredients Price List'!I619</f>
        <v>0</v>
      </c>
      <c r="N619" s="110"/>
    </row>
    <row r="620" spans="2:14" ht="15.95" hidden="1" customHeight="1" x14ac:dyDescent="0.25">
      <c r="B620" s="162" t="str">
        <f>'Ingredients Price List'!B620</f>
        <v>Seasonings, Herbs &amp; Spices</v>
      </c>
      <c r="C620" s="163">
        <f>'Ingredients Price List'!D620</f>
        <v>0</v>
      </c>
      <c r="D620" s="164">
        <v>0</v>
      </c>
      <c r="E620" s="164"/>
      <c r="F620" s="164"/>
      <c r="G620" s="170">
        <f>'Ingredients Price List'!F620</f>
        <v>0</v>
      </c>
      <c r="H620" s="163">
        <f>'Ingredients Price List'!G620</f>
        <v>0</v>
      </c>
      <c r="I620" s="171">
        <f>'Ingredients Price List'!H620</f>
        <v>0</v>
      </c>
      <c r="J620" s="175"/>
      <c r="K620" s="173">
        <f>'Ingredients Price List'!G620</f>
        <v>0</v>
      </c>
      <c r="L620" s="174">
        <f>J620*'Ingredients Price List'!I620</f>
        <v>0</v>
      </c>
      <c r="N620" s="110"/>
    </row>
    <row r="621" spans="2:14" ht="15.95" hidden="1" customHeight="1" x14ac:dyDescent="0.25">
      <c r="B621" s="162" t="str">
        <f>'Ingredients Price List'!B621</f>
        <v>Seasonings, Herbs &amp; Spices</v>
      </c>
      <c r="C621" s="163">
        <f>'Ingredients Price List'!D621</f>
        <v>0</v>
      </c>
      <c r="D621" s="164">
        <v>0</v>
      </c>
      <c r="E621" s="164"/>
      <c r="F621" s="164"/>
      <c r="G621" s="170">
        <f>'Ingredients Price List'!F621</f>
        <v>0</v>
      </c>
      <c r="H621" s="163">
        <f>'Ingredients Price List'!G621</f>
        <v>0</v>
      </c>
      <c r="I621" s="171">
        <f>'Ingredients Price List'!H621</f>
        <v>0</v>
      </c>
      <c r="J621" s="175"/>
      <c r="K621" s="173">
        <f>'Ingredients Price List'!G621</f>
        <v>0</v>
      </c>
      <c r="L621" s="174">
        <f>J621*'Ingredients Price List'!I621</f>
        <v>0</v>
      </c>
      <c r="N621" s="110"/>
    </row>
    <row r="622" spans="2:14" ht="15.95" hidden="1" customHeight="1" x14ac:dyDescent="0.25">
      <c r="B622" s="162" t="str">
        <f>'Ingredients Price List'!B622</f>
        <v>Seasonings, Herbs &amp; Spices</v>
      </c>
      <c r="C622" s="163">
        <f>'Ingredients Price List'!D622</f>
        <v>0</v>
      </c>
      <c r="D622" s="164">
        <v>0</v>
      </c>
      <c r="E622" s="164"/>
      <c r="F622" s="164"/>
      <c r="G622" s="170">
        <f>'Ingredients Price List'!F622</f>
        <v>0</v>
      </c>
      <c r="H622" s="163">
        <f>'Ingredients Price List'!G622</f>
        <v>0</v>
      </c>
      <c r="I622" s="171">
        <f>'Ingredients Price List'!H622</f>
        <v>0</v>
      </c>
      <c r="J622" s="175"/>
      <c r="K622" s="173">
        <f>'Ingredients Price List'!G622</f>
        <v>0</v>
      </c>
      <c r="L622" s="174">
        <f>J622*'Ingredients Price List'!I622</f>
        <v>0</v>
      </c>
      <c r="N622" s="110"/>
    </row>
    <row r="623" spans="2:14" ht="15.95" hidden="1" customHeight="1" x14ac:dyDescent="0.25">
      <c r="B623" s="162" t="str">
        <f>'Ingredients Price List'!B623</f>
        <v>Seasonings, Herbs &amp; Spices</v>
      </c>
      <c r="C623" s="163">
        <f>'Ingredients Price List'!D623</f>
        <v>0</v>
      </c>
      <c r="D623" s="164">
        <v>0</v>
      </c>
      <c r="E623" s="164"/>
      <c r="F623" s="164"/>
      <c r="G623" s="170">
        <f>'Ingredients Price List'!F623</f>
        <v>0</v>
      </c>
      <c r="H623" s="163">
        <f>'Ingredients Price List'!G623</f>
        <v>0</v>
      </c>
      <c r="I623" s="171">
        <f>'Ingredients Price List'!H623</f>
        <v>0</v>
      </c>
      <c r="J623" s="175"/>
      <c r="K623" s="173">
        <f>'Ingredients Price List'!G623</f>
        <v>0</v>
      </c>
      <c r="L623" s="174">
        <f>J623*'Ingredients Price List'!I623</f>
        <v>0</v>
      </c>
      <c r="N623" s="110"/>
    </row>
    <row r="624" spans="2:14" ht="15.95" hidden="1" customHeight="1" x14ac:dyDescent="0.25">
      <c r="B624" s="162" t="str">
        <f>'Ingredients Price List'!B624</f>
        <v>Seasonings, Herbs &amp; Spices</v>
      </c>
      <c r="C624" s="163">
        <f>'Ingredients Price List'!D624</f>
        <v>0</v>
      </c>
      <c r="D624" s="164">
        <v>0</v>
      </c>
      <c r="E624" s="164"/>
      <c r="F624" s="164"/>
      <c r="G624" s="170">
        <f>'Ingredients Price List'!F624</f>
        <v>0</v>
      </c>
      <c r="H624" s="163">
        <f>'Ingredients Price List'!G624</f>
        <v>0</v>
      </c>
      <c r="I624" s="171">
        <f>'Ingredients Price List'!H624</f>
        <v>0</v>
      </c>
      <c r="J624" s="175"/>
      <c r="K624" s="173">
        <f>'Ingredients Price List'!G624</f>
        <v>0</v>
      </c>
      <c r="L624" s="174">
        <f>J624*'Ingredients Price List'!I624</f>
        <v>0</v>
      </c>
      <c r="N624" s="110"/>
    </row>
    <row r="625" spans="2:14" ht="15.95" hidden="1" customHeight="1" x14ac:dyDescent="0.25">
      <c r="B625" s="162" t="str">
        <f>'Ingredients Price List'!B625</f>
        <v>Seasonings, Herbs &amp; Spices</v>
      </c>
      <c r="C625" s="163">
        <f>'Ingredients Price List'!D625</f>
        <v>0</v>
      </c>
      <c r="D625" s="164">
        <v>0</v>
      </c>
      <c r="E625" s="164"/>
      <c r="F625" s="164"/>
      <c r="G625" s="170">
        <f>'Ingredients Price List'!F625</f>
        <v>0</v>
      </c>
      <c r="H625" s="163">
        <f>'Ingredients Price List'!G625</f>
        <v>0</v>
      </c>
      <c r="I625" s="171">
        <f>'Ingredients Price List'!H625</f>
        <v>0</v>
      </c>
      <c r="J625" s="175"/>
      <c r="K625" s="173">
        <f>'Ingredients Price List'!G625</f>
        <v>0</v>
      </c>
      <c r="L625" s="174">
        <f>J625*'Ingredients Price List'!I625</f>
        <v>0</v>
      </c>
      <c r="N625" s="110"/>
    </row>
    <row r="626" spans="2:14" ht="15.95" hidden="1" customHeight="1" x14ac:dyDescent="0.25">
      <c r="B626" s="162" t="str">
        <f>'Ingredients Price List'!B626</f>
        <v>Seasonings, Herbs &amp; Spices</v>
      </c>
      <c r="C626" s="163">
        <f>'Ingredients Price List'!D626</f>
        <v>0</v>
      </c>
      <c r="D626" s="164">
        <v>0</v>
      </c>
      <c r="E626" s="164"/>
      <c r="F626" s="164"/>
      <c r="G626" s="170">
        <f>'Ingredients Price List'!F626</f>
        <v>0</v>
      </c>
      <c r="H626" s="163">
        <f>'Ingredients Price List'!G626</f>
        <v>0</v>
      </c>
      <c r="I626" s="171">
        <f>'Ingredients Price List'!H626</f>
        <v>0</v>
      </c>
      <c r="J626" s="175"/>
      <c r="K626" s="173">
        <f>'Ingredients Price List'!G626</f>
        <v>0</v>
      </c>
      <c r="L626" s="174">
        <f>J626*'Ingredients Price List'!I626</f>
        <v>0</v>
      </c>
      <c r="N626" s="110"/>
    </row>
    <row r="627" spans="2:14" ht="15.95" hidden="1" customHeight="1" x14ac:dyDescent="0.25">
      <c r="B627" s="162" t="str">
        <f>'Ingredients Price List'!B627</f>
        <v>Seasonings, Herbs &amp; Spices</v>
      </c>
      <c r="C627" s="163">
        <f>'Ingredients Price List'!D627</f>
        <v>0</v>
      </c>
      <c r="D627" s="164">
        <v>0</v>
      </c>
      <c r="E627" s="164"/>
      <c r="F627" s="164"/>
      <c r="G627" s="170">
        <f>'Ingredients Price List'!F627</f>
        <v>0</v>
      </c>
      <c r="H627" s="163">
        <f>'Ingredients Price List'!G627</f>
        <v>0</v>
      </c>
      <c r="I627" s="171">
        <f>'Ingredients Price List'!H627</f>
        <v>0</v>
      </c>
      <c r="J627" s="175"/>
      <c r="K627" s="173">
        <f>'Ingredients Price List'!G627</f>
        <v>0</v>
      </c>
      <c r="L627" s="174">
        <f>J627*'Ingredients Price List'!I627</f>
        <v>0</v>
      </c>
      <c r="N627" s="110"/>
    </row>
    <row r="628" spans="2:14" ht="15.95" hidden="1" customHeight="1" x14ac:dyDescent="0.25">
      <c r="B628" s="162" t="str">
        <f>'Ingredients Price List'!B628</f>
        <v>Seasonings, Herbs &amp; Spices</v>
      </c>
      <c r="C628" s="163">
        <f>'Ingredients Price List'!D628</f>
        <v>0</v>
      </c>
      <c r="D628" s="164">
        <v>0</v>
      </c>
      <c r="E628" s="164"/>
      <c r="F628" s="164"/>
      <c r="G628" s="170">
        <f>'Ingredients Price List'!F628</f>
        <v>0</v>
      </c>
      <c r="H628" s="163">
        <f>'Ingredients Price List'!G628</f>
        <v>0</v>
      </c>
      <c r="I628" s="171">
        <f>'Ingredients Price List'!H628</f>
        <v>0</v>
      </c>
      <c r="J628" s="175"/>
      <c r="K628" s="173">
        <f>'Ingredients Price List'!G628</f>
        <v>0</v>
      </c>
      <c r="L628" s="174">
        <f>J628*'Ingredients Price List'!I628</f>
        <v>0</v>
      </c>
      <c r="N628" s="110"/>
    </row>
    <row r="629" spans="2:14" ht="15.95" hidden="1" customHeight="1" x14ac:dyDescent="0.25">
      <c r="B629" s="162" t="str">
        <f>'Ingredients Price List'!B629</f>
        <v>Seasonings, Herbs &amp; Spices</v>
      </c>
      <c r="C629" s="163">
        <f>'Ingredients Price List'!D629</f>
        <v>0</v>
      </c>
      <c r="D629" s="164">
        <v>0</v>
      </c>
      <c r="E629" s="164"/>
      <c r="F629" s="164"/>
      <c r="G629" s="170">
        <f>'Ingredients Price List'!F629</f>
        <v>0</v>
      </c>
      <c r="H629" s="163">
        <f>'Ingredients Price List'!G629</f>
        <v>0</v>
      </c>
      <c r="I629" s="171">
        <f>'Ingredients Price List'!H629</f>
        <v>0</v>
      </c>
      <c r="J629" s="175"/>
      <c r="K629" s="173">
        <f>'Ingredients Price List'!G629</f>
        <v>0</v>
      </c>
      <c r="L629" s="174">
        <f>J629*'Ingredients Price List'!I629</f>
        <v>0</v>
      </c>
      <c r="N629" s="110"/>
    </row>
    <row r="630" spans="2:14" ht="15.95" hidden="1" customHeight="1" x14ac:dyDescent="0.25">
      <c r="B630" s="162" t="str">
        <f>'Ingredients Price List'!B630</f>
        <v>Seasonings, Herbs &amp; Spices</v>
      </c>
      <c r="C630" s="163">
        <f>'Ingredients Price List'!D630</f>
        <v>0</v>
      </c>
      <c r="D630" s="164">
        <v>0</v>
      </c>
      <c r="E630" s="164"/>
      <c r="F630" s="164"/>
      <c r="G630" s="170">
        <f>'Ingredients Price List'!F630</f>
        <v>0</v>
      </c>
      <c r="H630" s="163">
        <f>'Ingredients Price List'!G630</f>
        <v>0</v>
      </c>
      <c r="I630" s="171">
        <f>'Ingredients Price List'!H630</f>
        <v>0</v>
      </c>
      <c r="J630" s="175"/>
      <c r="K630" s="173">
        <f>'Ingredients Price List'!G630</f>
        <v>0</v>
      </c>
      <c r="L630" s="174">
        <f>J630*'Ingredients Price List'!I630</f>
        <v>0</v>
      </c>
      <c r="N630" s="110"/>
    </row>
    <row r="631" spans="2:14" ht="15.95" hidden="1" customHeight="1" x14ac:dyDescent="0.25">
      <c r="B631" s="162" t="str">
        <f>'Ingredients Price List'!B631</f>
        <v>Seasonings, Herbs &amp; Spices</v>
      </c>
      <c r="C631" s="163">
        <f>'Ingredients Price List'!D631</f>
        <v>0</v>
      </c>
      <c r="D631" s="164">
        <v>0</v>
      </c>
      <c r="E631" s="164"/>
      <c r="F631" s="164"/>
      <c r="G631" s="170">
        <f>'Ingredients Price List'!F631</f>
        <v>0</v>
      </c>
      <c r="H631" s="163">
        <f>'Ingredients Price List'!G631</f>
        <v>0</v>
      </c>
      <c r="I631" s="171">
        <f>'Ingredients Price List'!H631</f>
        <v>0</v>
      </c>
      <c r="J631" s="175"/>
      <c r="K631" s="173">
        <f>'Ingredients Price List'!G631</f>
        <v>0</v>
      </c>
      <c r="L631" s="174">
        <f>J631*'Ingredients Price List'!I631</f>
        <v>0</v>
      </c>
      <c r="N631" s="110"/>
    </row>
    <row r="632" spans="2:14" ht="15.95" hidden="1" customHeight="1" x14ac:dyDescent="0.25">
      <c r="B632" s="162" t="str">
        <f>'Ingredients Price List'!B632</f>
        <v>Seasonings, Herbs &amp; Spices</v>
      </c>
      <c r="C632" s="163">
        <f>'Ingredients Price List'!D632</f>
        <v>0</v>
      </c>
      <c r="D632" s="164">
        <v>0</v>
      </c>
      <c r="E632" s="164"/>
      <c r="F632" s="164"/>
      <c r="G632" s="170">
        <f>'Ingredients Price List'!F632</f>
        <v>0</v>
      </c>
      <c r="H632" s="163">
        <f>'Ingredients Price List'!G632</f>
        <v>0</v>
      </c>
      <c r="I632" s="171">
        <f>'Ingredients Price List'!H632</f>
        <v>0</v>
      </c>
      <c r="J632" s="175"/>
      <c r="K632" s="173">
        <f>'Ingredients Price List'!G632</f>
        <v>0</v>
      </c>
      <c r="L632" s="174">
        <f>J632*'Ingredients Price List'!I632</f>
        <v>0</v>
      </c>
      <c r="N632" s="110"/>
    </row>
    <row r="633" spans="2:14" ht="15.95" hidden="1" customHeight="1" x14ac:dyDescent="0.25">
      <c r="B633" s="162" t="str">
        <f>'Ingredients Price List'!B633</f>
        <v>Seasonings, Herbs &amp; Spices</v>
      </c>
      <c r="C633" s="163">
        <f>'Ingredients Price List'!D633</f>
        <v>0</v>
      </c>
      <c r="D633" s="164">
        <v>0</v>
      </c>
      <c r="E633" s="164"/>
      <c r="F633" s="164"/>
      <c r="G633" s="170">
        <f>'Ingredients Price List'!F633</f>
        <v>0</v>
      </c>
      <c r="H633" s="163">
        <f>'Ingredients Price List'!G633</f>
        <v>0</v>
      </c>
      <c r="I633" s="171">
        <f>'Ingredients Price List'!H633</f>
        <v>0</v>
      </c>
      <c r="J633" s="175"/>
      <c r="K633" s="173">
        <f>'Ingredients Price List'!G633</f>
        <v>0</v>
      </c>
      <c r="L633" s="174">
        <f>J633*'Ingredients Price List'!I633</f>
        <v>0</v>
      </c>
      <c r="N633" s="110"/>
    </row>
    <row r="634" spans="2:14" ht="15.95" hidden="1" customHeight="1" x14ac:dyDescent="0.25">
      <c r="B634" s="162" t="str">
        <f>'Ingredients Price List'!B634</f>
        <v>Seasonings, Herbs &amp; Spices</v>
      </c>
      <c r="C634" s="163">
        <f>'Ingredients Price List'!D634</f>
        <v>0</v>
      </c>
      <c r="D634" s="164">
        <v>0</v>
      </c>
      <c r="E634" s="164"/>
      <c r="F634" s="164"/>
      <c r="G634" s="170">
        <f>'Ingredients Price List'!F634</f>
        <v>0</v>
      </c>
      <c r="H634" s="163">
        <f>'Ingredients Price List'!G634</f>
        <v>0</v>
      </c>
      <c r="I634" s="171">
        <f>'Ingredients Price List'!H634</f>
        <v>0</v>
      </c>
      <c r="J634" s="175"/>
      <c r="K634" s="173">
        <f>'Ingredients Price List'!G634</f>
        <v>0</v>
      </c>
      <c r="L634" s="174">
        <f>J634*'Ingredients Price List'!I634</f>
        <v>0</v>
      </c>
      <c r="N634" s="110"/>
    </row>
    <row r="635" spans="2:14" ht="15.95" hidden="1" customHeight="1" x14ac:dyDescent="0.25">
      <c r="B635" s="162" t="str">
        <f>'Ingredients Price List'!B635</f>
        <v>Seasonings, Herbs &amp; Spices</v>
      </c>
      <c r="C635" s="163">
        <f>'Ingredients Price List'!D635</f>
        <v>0</v>
      </c>
      <c r="D635" s="164">
        <v>0</v>
      </c>
      <c r="E635" s="164"/>
      <c r="F635" s="164"/>
      <c r="G635" s="170">
        <f>'Ingredients Price List'!F635</f>
        <v>0</v>
      </c>
      <c r="H635" s="163">
        <f>'Ingredients Price List'!G635</f>
        <v>0</v>
      </c>
      <c r="I635" s="171">
        <f>'Ingredients Price List'!H635</f>
        <v>0</v>
      </c>
      <c r="J635" s="175"/>
      <c r="K635" s="173">
        <f>'Ingredients Price List'!G635</f>
        <v>0</v>
      </c>
      <c r="L635" s="174">
        <f>J635*'Ingredients Price List'!I635</f>
        <v>0</v>
      </c>
      <c r="N635" s="110"/>
    </row>
    <row r="636" spans="2:14" ht="15.95" hidden="1" customHeight="1" x14ac:dyDescent="0.25">
      <c r="B636" s="162" t="str">
        <f>'Ingredients Price List'!B636</f>
        <v>Seasonings, Herbs &amp; Spices</v>
      </c>
      <c r="C636" s="163">
        <f>'Ingredients Price List'!D636</f>
        <v>0</v>
      </c>
      <c r="D636" s="164">
        <v>0</v>
      </c>
      <c r="E636" s="164"/>
      <c r="F636" s="164"/>
      <c r="G636" s="170">
        <f>'Ingredients Price List'!F636</f>
        <v>0</v>
      </c>
      <c r="H636" s="163">
        <f>'Ingredients Price List'!G636</f>
        <v>0</v>
      </c>
      <c r="I636" s="171">
        <f>'Ingredients Price List'!H636</f>
        <v>0</v>
      </c>
      <c r="J636" s="175"/>
      <c r="K636" s="173">
        <f>'Ingredients Price List'!G636</f>
        <v>0</v>
      </c>
      <c r="L636" s="174">
        <f>J636*'Ingredients Price List'!I636</f>
        <v>0</v>
      </c>
      <c r="N636" s="110"/>
    </row>
    <row r="637" spans="2:14" ht="15.95" hidden="1" customHeight="1" x14ac:dyDescent="0.25">
      <c r="B637" s="162" t="str">
        <f>'Ingredients Price List'!B637</f>
        <v>Seasonings, Herbs &amp; Spices</v>
      </c>
      <c r="C637" s="163">
        <f>'Ingredients Price List'!D637</f>
        <v>0</v>
      </c>
      <c r="D637" s="164">
        <v>0</v>
      </c>
      <c r="E637" s="164"/>
      <c r="F637" s="164"/>
      <c r="G637" s="170">
        <f>'Ingredients Price List'!F637</f>
        <v>0</v>
      </c>
      <c r="H637" s="163">
        <f>'Ingredients Price List'!G637</f>
        <v>0</v>
      </c>
      <c r="I637" s="171">
        <f>'Ingredients Price List'!H637</f>
        <v>0</v>
      </c>
      <c r="J637" s="175"/>
      <c r="K637" s="173">
        <f>'Ingredients Price List'!G637</f>
        <v>0</v>
      </c>
      <c r="L637" s="174">
        <f>J637*'Ingredients Price List'!I637</f>
        <v>0</v>
      </c>
      <c r="N637" s="110"/>
    </row>
    <row r="638" spans="2:14" ht="15.95" hidden="1" customHeight="1" x14ac:dyDescent="0.25">
      <c r="B638" s="162" t="str">
        <f>'Ingredients Price List'!B638</f>
        <v>Seasonings, Herbs &amp; Spices</v>
      </c>
      <c r="C638" s="163">
        <f>'Ingredients Price List'!D638</f>
        <v>0</v>
      </c>
      <c r="D638" s="164">
        <v>0</v>
      </c>
      <c r="E638" s="164"/>
      <c r="F638" s="164"/>
      <c r="G638" s="170">
        <f>'Ingredients Price List'!F638</f>
        <v>0</v>
      </c>
      <c r="H638" s="163">
        <f>'Ingredients Price List'!G638</f>
        <v>0</v>
      </c>
      <c r="I638" s="171">
        <f>'Ingredients Price List'!H638</f>
        <v>0</v>
      </c>
      <c r="J638" s="175"/>
      <c r="K638" s="173">
        <f>'Ingredients Price List'!G638</f>
        <v>0</v>
      </c>
      <c r="L638" s="174">
        <f>J638*'Ingredients Price List'!I638</f>
        <v>0</v>
      </c>
      <c r="N638" s="110"/>
    </row>
    <row r="639" spans="2:14" ht="15.95" hidden="1" customHeight="1" x14ac:dyDescent="0.25">
      <c r="B639" s="162" t="str">
        <f>'Ingredients Price List'!B639</f>
        <v>Seasonings, Herbs &amp; Spices</v>
      </c>
      <c r="C639" s="163">
        <f>'Ingredients Price List'!D639</f>
        <v>0</v>
      </c>
      <c r="D639" s="164">
        <v>0</v>
      </c>
      <c r="E639" s="164"/>
      <c r="F639" s="164"/>
      <c r="G639" s="170">
        <f>'Ingredients Price List'!F639</f>
        <v>0</v>
      </c>
      <c r="H639" s="163">
        <f>'Ingredients Price List'!G639</f>
        <v>0</v>
      </c>
      <c r="I639" s="171">
        <f>'Ingredients Price List'!H639</f>
        <v>0</v>
      </c>
      <c r="J639" s="175"/>
      <c r="K639" s="173">
        <f>'Ingredients Price List'!G639</f>
        <v>0</v>
      </c>
      <c r="L639" s="174">
        <f>J639*'Ingredients Price List'!I639</f>
        <v>0</v>
      </c>
      <c r="N639" s="110"/>
    </row>
    <row r="640" spans="2:14" ht="15.95" hidden="1" customHeight="1" x14ac:dyDescent="0.25">
      <c r="B640" s="162" t="str">
        <f>'Ingredients Price List'!B640</f>
        <v>Seasonings, Herbs &amp; Spices</v>
      </c>
      <c r="C640" s="163">
        <f>'Ingredients Price List'!D640</f>
        <v>0</v>
      </c>
      <c r="D640" s="164">
        <v>0</v>
      </c>
      <c r="E640" s="164"/>
      <c r="F640" s="164"/>
      <c r="G640" s="170">
        <f>'Ingredients Price List'!F640</f>
        <v>0</v>
      </c>
      <c r="H640" s="163">
        <f>'Ingredients Price List'!G640</f>
        <v>0</v>
      </c>
      <c r="I640" s="171">
        <f>'Ingredients Price List'!H640</f>
        <v>0</v>
      </c>
      <c r="J640" s="175"/>
      <c r="K640" s="173">
        <f>'Ingredients Price List'!G640</f>
        <v>0</v>
      </c>
      <c r="L640" s="174">
        <f>J640*'Ingredients Price List'!I640</f>
        <v>0</v>
      </c>
      <c r="N640" s="110"/>
    </row>
    <row r="641" spans="2:14" ht="15.95" hidden="1" customHeight="1" x14ac:dyDescent="0.25">
      <c r="B641" s="162" t="str">
        <f>'Ingredients Price List'!B641</f>
        <v>Seasonings, Herbs &amp; Spices</v>
      </c>
      <c r="C641" s="163">
        <f>'Ingredients Price List'!D641</f>
        <v>0</v>
      </c>
      <c r="D641" s="164">
        <v>0</v>
      </c>
      <c r="E641" s="164"/>
      <c r="F641" s="164"/>
      <c r="G641" s="170">
        <f>'Ingredients Price List'!F641</f>
        <v>0</v>
      </c>
      <c r="H641" s="163">
        <f>'Ingredients Price List'!G641</f>
        <v>0</v>
      </c>
      <c r="I641" s="171">
        <f>'Ingredients Price List'!H641</f>
        <v>0</v>
      </c>
      <c r="J641" s="175"/>
      <c r="K641" s="173">
        <f>'Ingredients Price List'!G641</f>
        <v>0</v>
      </c>
      <c r="L641" s="174">
        <f>J641*'Ingredients Price List'!I641</f>
        <v>0</v>
      </c>
      <c r="N641" s="110"/>
    </row>
    <row r="642" spans="2:14" ht="15.95" hidden="1" customHeight="1" x14ac:dyDescent="0.25">
      <c r="B642" s="162" t="str">
        <f>'Ingredients Price List'!B642</f>
        <v>Seasonings, Herbs &amp; Spices</v>
      </c>
      <c r="C642" s="163">
        <f>'Ingredients Price List'!D642</f>
        <v>0</v>
      </c>
      <c r="D642" s="164">
        <v>0</v>
      </c>
      <c r="E642" s="164"/>
      <c r="F642" s="164"/>
      <c r="G642" s="170">
        <f>'Ingredients Price List'!F642</f>
        <v>0</v>
      </c>
      <c r="H642" s="163">
        <f>'Ingredients Price List'!G642</f>
        <v>0</v>
      </c>
      <c r="I642" s="171">
        <f>'Ingredients Price List'!H642</f>
        <v>0</v>
      </c>
      <c r="J642" s="175"/>
      <c r="K642" s="173">
        <f>'Ingredients Price List'!G642</f>
        <v>0</v>
      </c>
      <c r="L642" s="174">
        <f>J642*'Ingredients Price List'!I642</f>
        <v>0</v>
      </c>
      <c r="N642" s="110"/>
    </row>
    <row r="643" spans="2:14" ht="15.95" hidden="1" customHeight="1" x14ac:dyDescent="0.25">
      <c r="B643" s="162" t="str">
        <f>'Ingredients Price List'!B643</f>
        <v>Seasonings, Herbs &amp; Spices</v>
      </c>
      <c r="C643" s="163">
        <f>'Ingredients Price List'!D643</f>
        <v>0</v>
      </c>
      <c r="D643" s="164" t="str">
        <v>Chilli</v>
      </c>
      <c r="E643" s="164"/>
      <c r="F643" s="164"/>
      <c r="G643" s="170">
        <f>'Ingredients Price List'!F643</f>
        <v>0</v>
      </c>
      <c r="H643" s="163">
        <f>'Ingredients Price List'!G643</f>
        <v>0</v>
      </c>
      <c r="I643" s="171">
        <f>'Ingredients Price List'!H643</f>
        <v>0</v>
      </c>
      <c r="J643" s="175"/>
      <c r="K643" s="173">
        <f>'Ingredients Price List'!G643</f>
        <v>0</v>
      </c>
      <c r="L643" s="174">
        <f>J643*'Ingredients Price List'!I643</f>
        <v>0</v>
      </c>
      <c r="N643" s="110"/>
    </row>
    <row r="644" spans="2:14" ht="15.95" hidden="1" customHeight="1" x14ac:dyDescent="0.25">
      <c r="B644" s="162" t="str">
        <f>'Ingredients Price List'!B644</f>
        <v>Seasonings, Herbs &amp; Spices</v>
      </c>
      <c r="C644" s="163">
        <f>'Ingredients Price List'!D644</f>
        <v>0</v>
      </c>
      <c r="D644" s="164" t="str">
        <v>Cumin</v>
      </c>
      <c r="E644" s="164"/>
      <c r="F644" s="164"/>
      <c r="G644" s="170">
        <f>'Ingredients Price List'!F644</f>
        <v>0</v>
      </c>
      <c r="H644" s="163">
        <f>'Ingredients Price List'!G644</f>
        <v>0</v>
      </c>
      <c r="I644" s="171">
        <f>'Ingredients Price List'!H644</f>
        <v>0</v>
      </c>
      <c r="J644" s="175"/>
      <c r="K644" s="173">
        <f>'Ingredients Price List'!G644</f>
        <v>0</v>
      </c>
      <c r="L644" s="174">
        <f>J644*'Ingredients Price List'!I644</f>
        <v>0</v>
      </c>
      <c r="N644" s="110"/>
    </row>
    <row r="645" spans="2:14" ht="15.95" hidden="1" customHeight="1" x14ac:dyDescent="0.25">
      <c r="B645" s="162" t="str">
        <f>'Ingredients Price List'!B645</f>
        <v>Seasonings, Herbs &amp; Spices</v>
      </c>
      <c r="C645" s="163">
        <f>'Ingredients Price List'!D645</f>
        <v>0</v>
      </c>
      <c r="D645" s="164" t="str">
        <v>Ground Cinnamon</v>
      </c>
      <c r="E645" s="164"/>
      <c r="F645" s="164"/>
      <c r="G645" s="170">
        <f>'Ingredients Price List'!F645</f>
        <v>0</v>
      </c>
      <c r="H645" s="163">
        <f>'Ingredients Price List'!G645</f>
        <v>0</v>
      </c>
      <c r="I645" s="171">
        <f>'Ingredients Price List'!H645</f>
        <v>0</v>
      </c>
      <c r="J645" s="175"/>
      <c r="K645" s="173">
        <f>'Ingredients Price List'!G645</f>
        <v>0</v>
      </c>
      <c r="L645" s="174">
        <f>J645*'Ingredients Price List'!I645</f>
        <v>0</v>
      </c>
      <c r="N645" s="110"/>
    </row>
    <row r="646" spans="2:14" ht="15.95" hidden="1" customHeight="1" x14ac:dyDescent="0.25">
      <c r="B646" s="162" t="str">
        <f>'Ingredients Price List'!B646</f>
        <v>Seasonings, Herbs &amp; Spices</v>
      </c>
      <c r="C646" s="163">
        <f>'Ingredients Price List'!D646</f>
        <v>0</v>
      </c>
      <c r="D646" s="164" t="str">
        <v>Nutmeg</v>
      </c>
      <c r="E646" s="164"/>
      <c r="F646" s="164"/>
      <c r="G646" s="170">
        <f>'Ingredients Price List'!F646</f>
        <v>0</v>
      </c>
      <c r="H646" s="163">
        <f>'Ingredients Price List'!G646</f>
        <v>0</v>
      </c>
      <c r="I646" s="171">
        <f>'Ingredients Price List'!H646</f>
        <v>0</v>
      </c>
      <c r="J646" s="175"/>
      <c r="K646" s="173">
        <f>'Ingredients Price List'!G646</f>
        <v>0</v>
      </c>
      <c r="L646" s="174">
        <f>J646*'Ingredients Price List'!I646</f>
        <v>0</v>
      </c>
      <c r="N646" s="110"/>
    </row>
    <row r="647" spans="2:14" ht="15.95" hidden="1" customHeight="1" x14ac:dyDescent="0.25">
      <c r="B647" s="162" t="str">
        <f>'Ingredients Price List'!B647</f>
        <v>Seasonings, Herbs &amp; Spices</v>
      </c>
      <c r="C647" s="163">
        <f>'Ingredients Price List'!D647</f>
        <v>0</v>
      </c>
      <c r="D647" s="164" t="str">
        <v>Pink salt</v>
      </c>
      <c r="E647" s="164"/>
      <c r="F647" s="164"/>
      <c r="G647" s="170">
        <f>'Ingredients Price List'!F647</f>
        <v>0</v>
      </c>
      <c r="H647" s="163">
        <f>'Ingredients Price List'!G647</f>
        <v>0</v>
      </c>
      <c r="I647" s="171">
        <f>'Ingredients Price List'!H647</f>
        <v>0</v>
      </c>
      <c r="J647" s="175"/>
      <c r="K647" s="173">
        <f>'Ingredients Price List'!G647</f>
        <v>0</v>
      </c>
      <c r="L647" s="174">
        <f>J647*'Ingredients Price List'!I647</f>
        <v>0</v>
      </c>
      <c r="N647" s="110"/>
    </row>
    <row r="648" spans="2:14" ht="15.95" hidden="1" customHeight="1" x14ac:dyDescent="0.25">
      <c r="B648" s="162" t="str">
        <f>'Ingredients Price List'!B648</f>
        <v>Seasonings, Herbs &amp; Spices</v>
      </c>
      <c r="C648" s="163">
        <f>'Ingredients Price List'!D648</f>
        <v>0</v>
      </c>
      <c r="D648" s="164" t="str">
        <v>Smoked Paprika</v>
      </c>
      <c r="E648" s="164"/>
      <c r="F648" s="164"/>
      <c r="G648" s="170">
        <f>'Ingredients Price List'!F648</f>
        <v>0</v>
      </c>
      <c r="H648" s="163">
        <f>'Ingredients Price List'!G648</f>
        <v>0</v>
      </c>
      <c r="I648" s="171">
        <f>'Ingredients Price List'!H648</f>
        <v>0</v>
      </c>
      <c r="J648" s="175"/>
      <c r="K648" s="173">
        <f>'Ingredients Price List'!G648</f>
        <v>0</v>
      </c>
      <c r="L648" s="174">
        <f>J648*'Ingredients Price List'!I648</f>
        <v>0</v>
      </c>
      <c r="N648" s="110"/>
    </row>
    <row r="649" spans="2:14" ht="15.95" customHeight="1" x14ac:dyDescent="0.25">
      <c r="B649" s="162" t="str">
        <f>'Ingredients Price List'!B649</f>
        <v>Stocks</v>
      </c>
      <c r="C649" s="163">
        <f>'Ingredients Price List'!D649</f>
        <v>0</v>
      </c>
      <c r="D649" s="164" cm="1">
        <f t="array" ref="D649:D683">_xlfn._xlws.SORT(Stocks1,1,1)</f>
        <v>0</v>
      </c>
      <c r="E649" s="164" t="e" cm="1" vm="1">
        <f t="array" ref="E649">_xlfn._xlws.FILTER(Stocks2, (Stocks2&lt;&gt;0))</f>
        <v>#VALUE!</v>
      </c>
      <c r="F649" s="169">
        <f>COUNTA(Stocks)</f>
        <v>1</v>
      </c>
      <c r="G649" s="170">
        <f>'Ingredients Price List'!F649</f>
        <v>0</v>
      </c>
      <c r="H649" s="163">
        <f>'Ingredients Price List'!G649</f>
        <v>0</v>
      </c>
      <c r="I649" s="171">
        <f>'Ingredients Price List'!H649</f>
        <v>0</v>
      </c>
      <c r="J649" s="175"/>
      <c r="K649" s="173">
        <f>'Ingredients Price List'!G649</f>
        <v>0</v>
      </c>
      <c r="L649" s="174">
        <f>J649*'Ingredients Price List'!I649</f>
        <v>0</v>
      </c>
      <c r="N649" s="110"/>
    </row>
    <row r="650" spans="2:14" ht="15.95" hidden="1" customHeight="1" x14ac:dyDescent="0.25">
      <c r="B650" s="162" t="str">
        <f>'Ingredients Price List'!B650</f>
        <v>Stocks</v>
      </c>
      <c r="C650" s="163">
        <f>'Ingredients Price List'!D650</f>
        <v>0</v>
      </c>
      <c r="D650" s="164">
        <v>0</v>
      </c>
      <c r="E650" s="164"/>
      <c r="F650" s="164"/>
      <c r="G650" s="170">
        <f>'Ingredients Price List'!F650</f>
        <v>0</v>
      </c>
      <c r="H650" s="163">
        <f>'Ingredients Price List'!G650</f>
        <v>0</v>
      </c>
      <c r="I650" s="171">
        <f>'Ingredients Price List'!H650</f>
        <v>0</v>
      </c>
      <c r="J650" s="175"/>
      <c r="K650" s="173">
        <f>'Ingredients Price List'!G650</f>
        <v>0</v>
      </c>
      <c r="L650" s="174">
        <f>J650*'Ingredients Price List'!I650</f>
        <v>0</v>
      </c>
      <c r="N650" s="110"/>
    </row>
    <row r="651" spans="2:14" ht="15.95" hidden="1" customHeight="1" x14ac:dyDescent="0.25">
      <c r="B651" s="162" t="str">
        <f>'Ingredients Price List'!B651</f>
        <v>Stocks</v>
      </c>
      <c r="C651" s="163">
        <f>'Ingredients Price List'!D651</f>
        <v>0</v>
      </c>
      <c r="D651" s="164">
        <v>0</v>
      </c>
      <c r="E651" s="164"/>
      <c r="F651" s="164"/>
      <c r="G651" s="170">
        <f>'Ingredients Price List'!F651</f>
        <v>0</v>
      </c>
      <c r="H651" s="163">
        <f>'Ingredients Price List'!G651</f>
        <v>0</v>
      </c>
      <c r="I651" s="171">
        <f>'Ingredients Price List'!H651</f>
        <v>0</v>
      </c>
      <c r="J651" s="175"/>
      <c r="K651" s="173">
        <f>'Ingredients Price List'!G651</f>
        <v>0</v>
      </c>
      <c r="L651" s="174">
        <f>J651*'Ingredients Price List'!I651</f>
        <v>0</v>
      </c>
      <c r="N651" s="110"/>
    </row>
    <row r="652" spans="2:14" ht="15.95" hidden="1" customHeight="1" x14ac:dyDescent="0.25">
      <c r="B652" s="162" t="str">
        <f>'Ingredients Price List'!B652</f>
        <v>Stocks</v>
      </c>
      <c r="C652" s="163">
        <f>'Ingredients Price List'!D652</f>
        <v>0</v>
      </c>
      <c r="D652" s="164">
        <v>0</v>
      </c>
      <c r="E652" s="164"/>
      <c r="F652" s="164"/>
      <c r="G652" s="170">
        <f>'Ingredients Price List'!F652</f>
        <v>0</v>
      </c>
      <c r="H652" s="163">
        <f>'Ingredients Price List'!G652</f>
        <v>0</v>
      </c>
      <c r="I652" s="171">
        <f>'Ingredients Price List'!H652</f>
        <v>0</v>
      </c>
      <c r="J652" s="175"/>
      <c r="K652" s="173">
        <f>'Ingredients Price List'!G652</f>
        <v>0</v>
      </c>
      <c r="L652" s="174">
        <f>J652*'Ingredients Price List'!I652</f>
        <v>0</v>
      </c>
      <c r="N652" s="110"/>
    </row>
    <row r="653" spans="2:14" ht="15.95" hidden="1" customHeight="1" x14ac:dyDescent="0.25">
      <c r="B653" s="162" t="str">
        <f>'Ingredients Price List'!B653</f>
        <v>Stocks</v>
      </c>
      <c r="C653" s="163">
        <f>'Ingredients Price List'!D653</f>
        <v>0</v>
      </c>
      <c r="D653" s="164">
        <v>0</v>
      </c>
      <c r="E653" s="164"/>
      <c r="F653" s="164"/>
      <c r="G653" s="170">
        <f>'Ingredients Price List'!F653</f>
        <v>0</v>
      </c>
      <c r="H653" s="163">
        <f>'Ingredients Price List'!G653</f>
        <v>0</v>
      </c>
      <c r="I653" s="171">
        <f>'Ingredients Price List'!H653</f>
        <v>0</v>
      </c>
      <c r="J653" s="175"/>
      <c r="K653" s="173">
        <f>'Ingredients Price List'!G653</f>
        <v>0</v>
      </c>
      <c r="L653" s="174">
        <f>J653*'Ingredients Price List'!I653</f>
        <v>0</v>
      </c>
      <c r="N653" s="110"/>
    </row>
    <row r="654" spans="2:14" ht="15.95" hidden="1" customHeight="1" x14ac:dyDescent="0.25">
      <c r="B654" s="162" t="str">
        <f>'Ingredients Price List'!B654</f>
        <v>Stocks</v>
      </c>
      <c r="C654" s="163">
        <f>'Ingredients Price List'!D654</f>
        <v>0</v>
      </c>
      <c r="D654" s="164">
        <v>0</v>
      </c>
      <c r="E654" s="164"/>
      <c r="F654" s="164"/>
      <c r="G654" s="170">
        <f>'Ingredients Price List'!F654</f>
        <v>0</v>
      </c>
      <c r="H654" s="163">
        <f>'Ingredients Price List'!G654</f>
        <v>0</v>
      </c>
      <c r="I654" s="171">
        <f>'Ingredients Price List'!H654</f>
        <v>0</v>
      </c>
      <c r="J654" s="175"/>
      <c r="K654" s="173">
        <f>'Ingredients Price List'!G654</f>
        <v>0</v>
      </c>
      <c r="L654" s="174">
        <f>J654*'Ingredients Price List'!I654</f>
        <v>0</v>
      </c>
      <c r="N654" s="110"/>
    </row>
    <row r="655" spans="2:14" ht="15.95" hidden="1" customHeight="1" x14ac:dyDescent="0.25">
      <c r="B655" s="162" t="str">
        <f>'Ingredients Price List'!B655</f>
        <v>Stocks</v>
      </c>
      <c r="C655" s="163">
        <f>'Ingredients Price List'!D655</f>
        <v>0</v>
      </c>
      <c r="D655" s="164">
        <v>0</v>
      </c>
      <c r="E655" s="164"/>
      <c r="F655" s="164"/>
      <c r="G655" s="170">
        <f>'Ingredients Price List'!F655</f>
        <v>0</v>
      </c>
      <c r="H655" s="163">
        <f>'Ingredients Price List'!G655</f>
        <v>0</v>
      </c>
      <c r="I655" s="171">
        <f>'Ingredients Price List'!H655</f>
        <v>0</v>
      </c>
      <c r="J655" s="175"/>
      <c r="K655" s="173">
        <f>'Ingredients Price List'!G655</f>
        <v>0</v>
      </c>
      <c r="L655" s="174">
        <f>J655*'Ingredients Price List'!I655</f>
        <v>0</v>
      </c>
      <c r="N655" s="110"/>
    </row>
    <row r="656" spans="2:14" ht="15.95" hidden="1" customHeight="1" x14ac:dyDescent="0.25">
      <c r="B656" s="162" t="str">
        <f>'Ingredients Price List'!B656</f>
        <v>Stocks</v>
      </c>
      <c r="C656" s="163">
        <f>'Ingredients Price List'!D656</f>
        <v>0</v>
      </c>
      <c r="D656" s="164">
        <v>0</v>
      </c>
      <c r="E656" s="164"/>
      <c r="F656" s="164"/>
      <c r="G656" s="170">
        <f>'Ingredients Price List'!F656</f>
        <v>0</v>
      </c>
      <c r="H656" s="163">
        <f>'Ingredients Price List'!G656</f>
        <v>0</v>
      </c>
      <c r="I656" s="171">
        <f>'Ingredients Price List'!H656</f>
        <v>0</v>
      </c>
      <c r="J656" s="175"/>
      <c r="K656" s="173">
        <f>'Ingredients Price List'!G656</f>
        <v>0</v>
      </c>
      <c r="L656" s="174">
        <f>J656*'Ingredients Price List'!I656</f>
        <v>0</v>
      </c>
      <c r="N656" s="110"/>
    </row>
    <row r="657" spans="2:14" ht="15.95" hidden="1" customHeight="1" x14ac:dyDescent="0.25">
      <c r="B657" s="162" t="str">
        <f>'Ingredients Price List'!B657</f>
        <v>Stocks</v>
      </c>
      <c r="C657" s="163">
        <f>'Ingredients Price List'!D657</f>
        <v>0</v>
      </c>
      <c r="D657" s="164">
        <v>0</v>
      </c>
      <c r="E657" s="164"/>
      <c r="F657" s="164"/>
      <c r="G657" s="170">
        <f>'Ingredients Price List'!F657</f>
        <v>0</v>
      </c>
      <c r="H657" s="163">
        <f>'Ingredients Price List'!G657</f>
        <v>0</v>
      </c>
      <c r="I657" s="171">
        <f>'Ingredients Price List'!H657</f>
        <v>0</v>
      </c>
      <c r="J657" s="175"/>
      <c r="K657" s="173">
        <f>'Ingredients Price List'!G657</f>
        <v>0</v>
      </c>
      <c r="L657" s="174">
        <f>J657*'Ingredients Price List'!I657</f>
        <v>0</v>
      </c>
      <c r="N657" s="110"/>
    </row>
    <row r="658" spans="2:14" ht="15.95" hidden="1" customHeight="1" x14ac:dyDescent="0.25">
      <c r="B658" s="162" t="str">
        <f>'Ingredients Price List'!B658</f>
        <v>Stocks</v>
      </c>
      <c r="C658" s="163">
        <f>'Ingredients Price List'!D658</f>
        <v>0</v>
      </c>
      <c r="D658" s="164">
        <v>0</v>
      </c>
      <c r="E658" s="164"/>
      <c r="F658" s="164"/>
      <c r="G658" s="170">
        <f>'Ingredients Price List'!F658</f>
        <v>0</v>
      </c>
      <c r="H658" s="163">
        <f>'Ingredients Price List'!G658</f>
        <v>0</v>
      </c>
      <c r="I658" s="171">
        <f>'Ingredients Price List'!H658</f>
        <v>0</v>
      </c>
      <c r="J658" s="175"/>
      <c r="K658" s="173">
        <f>'Ingredients Price List'!G658</f>
        <v>0</v>
      </c>
      <c r="L658" s="174">
        <f>J658*'Ingredients Price List'!I658</f>
        <v>0</v>
      </c>
      <c r="N658" s="110"/>
    </row>
    <row r="659" spans="2:14" ht="15.95" hidden="1" customHeight="1" x14ac:dyDescent="0.25">
      <c r="B659" s="162" t="str">
        <f>'Ingredients Price List'!B659</f>
        <v>Stocks</v>
      </c>
      <c r="C659" s="163">
        <f>'Ingredients Price List'!D659</f>
        <v>0</v>
      </c>
      <c r="D659" s="164">
        <v>0</v>
      </c>
      <c r="E659" s="164"/>
      <c r="F659" s="164"/>
      <c r="G659" s="170">
        <f>'Ingredients Price List'!F659</f>
        <v>0</v>
      </c>
      <c r="H659" s="163">
        <f>'Ingredients Price List'!G659</f>
        <v>0</v>
      </c>
      <c r="I659" s="171">
        <f>'Ingredients Price List'!H659</f>
        <v>0</v>
      </c>
      <c r="J659" s="175"/>
      <c r="K659" s="173">
        <f>'Ingredients Price List'!G659</f>
        <v>0</v>
      </c>
      <c r="L659" s="174">
        <f>J659*'Ingredients Price List'!I659</f>
        <v>0</v>
      </c>
      <c r="N659" s="110"/>
    </row>
    <row r="660" spans="2:14" ht="15.95" hidden="1" customHeight="1" x14ac:dyDescent="0.25">
      <c r="B660" s="162" t="str">
        <f>'Ingredients Price List'!B660</f>
        <v>Stocks</v>
      </c>
      <c r="C660" s="163">
        <f>'Ingredients Price List'!D660</f>
        <v>0</v>
      </c>
      <c r="D660" s="164">
        <v>0</v>
      </c>
      <c r="E660" s="164"/>
      <c r="F660" s="164"/>
      <c r="G660" s="170">
        <f>'Ingredients Price List'!F660</f>
        <v>0</v>
      </c>
      <c r="H660" s="163">
        <f>'Ingredients Price List'!G660</f>
        <v>0</v>
      </c>
      <c r="I660" s="171">
        <f>'Ingredients Price List'!H660</f>
        <v>0</v>
      </c>
      <c r="J660" s="175"/>
      <c r="K660" s="173">
        <f>'Ingredients Price List'!G660</f>
        <v>0</v>
      </c>
      <c r="L660" s="174">
        <f>J660*'Ingredients Price List'!I660</f>
        <v>0</v>
      </c>
      <c r="N660" s="110"/>
    </row>
    <row r="661" spans="2:14" ht="15.95" hidden="1" customHeight="1" x14ac:dyDescent="0.25">
      <c r="B661" s="162" t="str">
        <f>'Ingredients Price List'!B661</f>
        <v>Stocks</v>
      </c>
      <c r="C661" s="163">
        <f>'Ingredients Price List'!D661</f>
        <v>0</v>
      </c>
      <c r="D661" s="164">
        <v>0</v>
      </c>
      <c r="E661" s="164"/>
      <c r="F661" s="164"/>
      <c r="G661" s="170">
        <f>'Ingredients Price List'!F661</f>
        <v>0</v>
      </c>
      <c r="H661" s="163">
        <f>'Ingredients Price List'!G661</f>
        <v>0</v>
      </c>
      <c r="I661" s="171">
        <f>'Ingredients Price List'!H661</f>
        <v>0</v>
      </c>
      <c r="J661" s="175"/>
      <c r="K661" s="173">
        <f>'Ingredients Price List'!G661</f>
        <v>0</v>
      </c>
      <c r="L661" s="174">
        <f>J661*'Ingredients Price List'!I661</f>
        <v>0</v>
      </c>
      <c r="N661" s="110"/>
    </row>
    <row r="662" spans="2:14" ht="15.95" hidden="1" customHeight="1" x14ac:dyDescent="0.25">
      <c r="B662" s="162" t="str">
        <f>'Ingredients Price List'!B662</f>
        <v>Stocks</v>
      </c>
      <c r="C662" s="163">
        <f>'Ingredients Price List'!D662</f>
        <v>0</v>
      </c>
      <c r="D662" s="164">
        <v>0</v>
      </c>
      <c r="E662" s="164"/>
      <c r="F662" s="164"/>
      <c r="G662" s="170">
        <f>'Ingredients Price List'!F662</f>
        <v>0</v>
      </c>
      <c r="H662" s="163">
        <f>'Ingredients Price List'!G662</f>
        <v>0</v>
      </c>
      <c r="I662" s="171">
        <f>'Ingredients Price List'!H662</f>
        <v>0</v>
      </c>
      <c r="J662" s="175"/>
      <c r="K662" s="173">
        <f>'Ingredients Price List'!G662</f>
        <v>0</v>
      </c>
      <c r="L662" s="174">
        <f>J662*'Ingredients Price List'!I662</f>
        <v>0</v>
      </c>
      <c r="N662" s="110"/>
    </row>
    <row r="663" spans="2:14" ht="15.95" hidden="1" customHeight="1" x14ac:dyDescent="0.25">
      <c r="B663" s="162" t="str">
        <f>'Ingredients Price List'!B663</f>
        <v>Stocks</v>
      </c>
      <c r="C663" s="163">
        <f>'Ingredients Price List'!D663</f>
        <v>0</v>
      </c>
      <c r="D663" s="164">
        <v>0</v>
      </c>
      <c r="E663" s="164"/>
      <c r="F663" s="164"/>
      <c r="G663" s="170">
        <f>'Ingredients Price List'!F663</f>
        <v>0</v>
      </c>
      <c r="H663" s="163">
        <f>'Ingredients Price List'!G663</f>
        <v>0</v>
      </c>
      <c r="I663" s="171">
        <f>'Ingredients Price List'!H663</f>
        <v>0</v>
      </c>
      <c r="J663" s="175"/>
      <c r="K663" s="173">
        <f>'Ingredients Price List'!G663</f>
        <v>0</v>
      </c>
      <c r="L663" s="174">
        <f>J663*'Ingredients Price List'!I663</f>
        <v>0</v>
      </c>
      <c r="N663" s="110"/>
    </row>
    <row r="664" spans="2:14" ht="15.95" hidden="1" customHeight="1" x14ac:dyDescent="0.25">
      <c r="B664" s="162" t="str">
        <f>'Ingredients Price List'!B664</f>
        <v>Stocks</v>
      </c>
      <c r="C664" s="163">
        <f>'Ingredients Price List'!D664</f>
        <v>0</v>
      </c>
      <c r="D664" s="164">
        <v>0</v>
      </c>
      <c r="E664" s="164"/>
      <c r="F664" s="164"/>
      <c r="G664" s="170">
        <f>'Ingredients Price List'!F664</f>
        <v>0</v>
      </c>
      <c r="H664" s="163">
        <f>'Ingredients Price List'!G664</f>
        <v>0</v>
      </c>
      <c r="I664" s="171">
        <f>'Ingredients Price List'!H664</f>
        <v>0</v>
      </c>
      <c r="J664" s="175"/>
      <c r="K664" s="173">
        <f>'Ingredients Price List'!G664</f>
        <v>0</v>
      </c>
      <c r="L664" s="174">
        <f>J664*'Ingredients Price List'!I664</f>
        <v>0</v>
      </c>
      <c r="N664" s="110"/>
    </row>
    <row r="665" spans="2:14" ht="15.95" hidden="1" customHeight="1" x14ac:dyDescent="0.25">
      <c r="B665" s="162" t="str">
        <f>'Ingredients Price List'!B665</f>
        <v>Stocks</v>
      </c>
      <c r="C665" s="163">
        <f>'Ingredients Price List'!D665</f>
        <v>0</v>
      </c>
      <c r="D665" s="164">
        <v>0</v>
      </c>
      <c r="E665" s="164"/>
      <c r="F665" s="164"/>
      <c r="G665" s="170">
        <f>'Ingredients Price List'!F665</f>
        <v>0</v>
      </c>
      <c r="H665" s="163">
        <f>'Ingredients Price List'!G665</f>
        <v>0</v>
      </c>
      <c r="I665" s="171">
        <f>'Ingredients Price List'!H665</f>
        <v>0</v>
      </c>
      <c r="J665" s="175"/>
      <c r="K665" s="173">
        <f>'Ingredients Price List'!G665</f>
        <v>0</v>
      </c>
      <c r="L665" s="174">
        <f>J665*'Ingredients Price List'!I665</f>
        <v>0</v>
      </c>
      <c r="N665" s="110"/>
    </row>
    <row r="666" spans="2:14" ht="15.95" hidden="1" customHeight="1" x14ac:dyDescent="0.25">
      <c r="B666" s="162" t="str">
        <f>'Ingredients Price List'!B666</f>
        <v>Stocks</v>
      </c>
      <c r="C666" s="163">
        <f>'Ingredients Price List'!D666</f>
        <v>0</v>
      </c>
      <c r="D666" s="164">
        <v>0</v>
      </c>
      <c r="E666" s="164"/>
      <c r="F666" s="164"/>
      <c r="G666" s="170">
        <f>'Ingredients Price List'!F666</f>
        <v>0</v>
      </c>
      <c r="H666" s="163">
        <f>'Ingredients Price List'!G666</f>
        <v>0</v>
      </c>
      <c r="I666" s="171">
        <f>'Ingredients Price List'!H666</f>
        <v>0</v>
      </c>
      <c r="J666" s="175"/>
      <c r="K666" s="173">
        <f>'Ingredients Price List'!G666</f>
        <v>0</v>
      </c>
      <c r="L666" s="174">
        <f>J666*'Ingredients Price List'!I666</f>
        <v>0</v>
      </c>
      <c r="N666" s="110"/>
    </row>
    <row r="667" spans="2:14" ht="15.95" hidden="1" customHeight="1" x14ac:dyDescent="0.25">
      <c r="B667" s="162" t="str">
        <f>'Ingredients Price List'!B667</f>
        <v>Stocks</v>
      </c>
      <c r="C667" s="163">
        <f>'Ingredients Price List'!D667</f>
        <v>0</v>
      </c>
      <c r="D667" s="164">
        <v>0</v>
      </c>
      <c r="E667" s="164"/>
      <c r="F667" s="164"/>
      <c r="G667" s="170">
        <f>'Ingredients Price List'!F667</f>
        <v>0</v>
      </c>
      <c r="H667" s="163">
        <f>'Ingredients Price List'!G667</f>
        <v>0</v>
      </c>
      <c r="I667" s="171">
        <f>'Ingredients Price List'!H667</f>
        <v>0</v>
      </c>
      <c r="J667" s="175"/>
      <c r="K667" s="173">
        <f>'Ingredients Price List'!G667</f>
        <v>0</v>
      </c>
      <c r="L667" s="174">
        <f>J667*'Ingredients Price List'!I667</f>
        <v>0</v>
      </c>
      <c r="N667" s="110"/>
    </row>
    <row r="668" spans="2:14" ht="15.95" hidden="1" customHeight="1" x14ac:dyDescent="0.25">
      <c r="B668" s="162" t="str">
        <f>'Ingredients Price List'!B668</f>
        <v>Stocks</v>
      </c>
      <c r="C668" s="163">
        <f>'Ingredients Price List'!D668</f>
        <v>0</v>
      </c>
      <c r="D668" s="164">
        <v>0</v>
      </c>
      <c r="E668" s="164"/>
      <c r="F668" s="164"/>
      <c r="G668" s="170">
        <f>'Ingredients Price List'!F668</f>
        <v>0</v>
      </c>
      <c r="H668" s="163">
        <f>'Ingredients Price List'!G668</f>
        <v>0</v>
      </c>
      <c r="I668" s="171">
        <f>'Ingredients Price List'!H668</f>
        <v>0</v>
      </c>
      <c r="J668" s="175"/>
      <c r="K668" s="173">
        <f>'Ingredients Price List'!G668</f>
        <v>0</v>
      </c>
      <c r="L668" s="174">
        <f>J668*'Ingredients Price List'!I668</f>
        <v>0</v>
      </c>
      <c r="N668" s="110"/>
    </row>
    <row r="669" spans="2:14" ht="15.95" hidden="1" customHeight="1" x14ac:dyDescent="0.25">
      <c r="B669" s="162" t="str">
        <f>'Ingredients Price List'!B669</f>
        <v>Stocks</v>
      </c>
      <c r="C669" s="163">
        <f>'Ingredients Price List'!D669</f>
        <v>0</v>
      </c>
      <c r="D669" s="164">
        <v>0</v>
      </c>
      <c r="E669" s="164"/>
      <c r="F669" s="164"/>
      <c r="G669" s="170">
        <f>'Ingredients Price List'!F669</f>
        <v>0</v>
      </c>
      <c r="H669" s="163">
        <f>'Ingredients Price List'!G669</f>
        <v>0</v>
      </c>
      <c r="I669" s="171">
        <f>'Ingredients Price List'!H669</f>
        <v>0</v>
      </c>
      <c r="J669" s="175"/>
      <c r="K669" s="173">
        <f>'Ingredients Price List'!G669</f>
        <v>0</v>
      </c>
      <c r="L669" s="174">
        <f>J669*'Ingredients Price List'!I669</f>
        <v>0</v>
      </c>
      <c r="N669" s="110"/>
    </row>
    <row r="670" spans="2:14" ht="15.95" hidden="1" customHeight="1" x14ac:dyDescent="0.25">
      <c r="B670" s="162" t="str">
        <f>'Ingredients Price List'!B670</f>
        <v>Stocks</v>
      </c>
      <c r="C670" s="163">
        <f>'Ingredients Price List'!D670</f>
        <v>0</v>
      </c>
      <c r="D670" s="164">
        <v>0</v>
      </c>
      <c r="E670" s="164"/>
      <c r="F670" s="164"/>
      <c r="G670" s="170">
        <f>'Ingredients Price List'!F670</f>
        <v>0</v>
      </c>
      <c r="H670" s="163">
        <f>'Ingredients Price List'!G670</f>
        <v>0</v>
      </c>
      <c r="I670" s="171">
        <f>'Ingredients Price List'!H670</f>
        <v>0</v>
      </c>
      <c r="J670" s="175"/>
      <c r="K670" s="173">
        <f>'Ingredients Price List'!G670</f>
        <v>0</v>
      </c>
      <c r="L670" s="174">
        <f>J670*'Ingredients Price List'!I670</f>
        <v>0</v>
      </c>
      <c r="N670" s="110"/>
    </row>
    <row r="671" spans="2:14" ht="15.95" hidden="1" customHeight="1" x14ac:dyDescent="0.25">
      <c r="B671" s="162" t="str">
        <f>'Ingredients Price List'!B671</f>
        <v>Stocks</v>
      </c>
      <c r="C671" s="163">
        <f>'Ingredients Price List'!D671</f>
        <v>0</v>
      </c>
      <c r="D671" s="164">
        <v>0</v>
      </c>
      <c r="E671" s="164"/>
      <c r="F671" s="164"/>
      <c r="G671" s="170">
        <f>'Ingredients Price List'!F671</f>
        <v>0</v>
      </c>
      <c r="H671" s="163">
        <f>'Ingredients Price List'!G671</f>
        <v>0</v>
      </c>
      <c r="I671" s="171">
        <f>'Ingredients Price List'!H671</f>
        <v>0</v>
      </c>
      <c r="J671" s="175"/>
      <c r="K671" s="173">
        <f>'Ingredients Price List'!G671</f>
        <v>0</v>
      </c>
      <c r="L671" s="174">
        <f>J671*'Ingredients Price List'!I671</f>
        <v>0</v>
      </c>
      <c r="N671" s="110"/>
    </row>
    <row r="672" spans="2:14" ht="15.95" hidden="1" customHeight="1" x14ac:dyDescent="0.25">
      <c r="B672" s="162" t="str">
        <f>'Ingredients Price List'!B672</f>
        <v>Stocks</v>
      </c>
      <c r="C672" s="163">
        <f>'Ingredients Price List'!D672</f>
        <v>0</v>
      </c>
      <c r="D672" s="164">
        <v>0</v>
      </c>
      <c r="E672" s="164"/>
      <c r="F672" s="164"/>
      <c r="G672" s="170">
        <f>'Ingredients Price List'!F672</f>
        <v>0</v>
      </c>
      <c r="H672" s="163">
        <f>'Ingredients Price List'!G672</f>
        <v>0</v>
      </c>
      <c r="I672" s="171">
        <f>'Ingredients Price List'!H672</f>
        <v>0</v>
      </c>
      <c r="J672" s="175"/>
      <c r="K672" s="173">
        <f>'Ingredients Price List'!G672</f>
        <v>0</v>
      </c>
      <c r="L672" s="174">
        <f>J672*'Ingredients Price List'!I672</f>
        <v>0</v>
      </c>
      <c r="N672" s="110"/>
    </row>
    <row r="673" spans="2:14" ht="15.95" hidden="1" customHeight="1" x14ac:dyDescent="0.25">
      <c r="B673" s="162" t="str">
        <f>'Ingredients Price List'!B673</f>
        <v>Stocks</v>
      </c>
      <c r="C673" s="163">
        <f>'Ingredients Price List'!D673</f>
        <v>0</v>
      </c>
      <c r="D673" s="164">
        <v>0</v>
      </c>
      <c r="E673" s="164"/>
      <c r="F673" s="164"/>
      <c r="G673" s="170">
        <f>'Ingredients Price List'!F673</f>
        <v>0</v>
      </c>
      <c r="H673" s="163">
        <f>'Ingredients Price List'!G673</f>
        <v>0</v>
      </c>
      <c r="I673" s="171">
        <f>'Ingredients Price List'!H673</f>
        <v>0</v>
      </c>
      <c r="J673" s="175"/>
      <c r="K673" s="173">
        <f>'Ingredients Price List'!G673</f>
        <v>0</v>
      </c>
      <c r="L673" s="174">
        <f>J673*'Ingredients Price List'!I673</f>
        <v>0</v>
      </c>
      <c r="N673" s="110"/>
    </row>
    <row r="674" spans="2:14" ht="15.95" hidden="1" customHeight="1" x14ac:dyDescent="0.25">
      <c r="B674" s="162" t="str">
        <f>'Ingredients Price List'!B674</f>
        <v>Stocks</v>
      </c>
      <c r="C674" s="163">
        <f>'Ingredients Price List'!D674</f>
        <v>0</v>
      </c>
      <c r="D674" s="164">
        <v>0</v>
      </c>
      <c r="E674" s="164"/>
      <c r="F674" s="164"/>
      <c r="G674" s="170">
        <f>'Ingredients Price List'!F674</f>
        <v>0</v>
      </c>
      <c r="H674" s="163">
        <f>'Ingredients Price List'!G674</f>
        <v>0</v>
      </c>
      <c r="I674" s="171">
        <f>'Ingredients Price List'!H674</f>
        <v>0</v>
      </c>
      <c r="J674" s="175"/>
      <c r="K674" s="173">
        <f>'Ingredients Price List'!G674</f>
        <v>0</v>
      </c>
      <c r="L674" s="174">
        <f>J674*'Ingredients Price List'!I674</f>
        <v>0</v>
      </c>
      <c r="N674" s="110"/>
    </row>
    <row r="675" spans="2:14" ht="15.95" hidden="1" customHeight="1" x14ac:dyDescent="0.25">
      <c r="B675" s="162" t="str">
        <f>'Ingredients Price List'!B675</f>
        <v>Stocks</v>
      </c>
      <c r="C675" s="163">
        <f>'Ingredients Price List'!D675</f>
        <v>0</v>
      </c>
      <c r="D675" s="164">
        <v>0</v>
      </c>
      <c r="E675" s="164"/>
      <c r="F675" s="164"/>
      <c r="G675" s="170">
        <f>'Ingredients Price List'!F675</f>
        <v>0</v>
      </c>
      <c r="H675" s="163">
        <f>'Ingredients Price List'!G675</f>
        <v>0</v>
      </c>
      <c r="I675" s="171">
        <f>'Ingredients Price List'!H675</f>
        <v>0</v>
      </c>
      <c r="J675" s="175"/>
      <c r="K675" s="173">
        <f>'Ingredients Price List'!G675</f>
        <v>0</v>
      </c>
      <c r="L675" s="174">
        <f>J675*'Ingredients Price List'!I675</f>
        <v>0</v>
      </c>
      <c r="N675" s="110"/>
    </row>
    <row r="676" spans="2:14" ht="15.95" hidden="1" customHeight="1" x14ac:dyDescent="0.25">
      <c r="B676" s="162" t="str">
        <f>'Ingredients Price List'!B676</f>
        <v>Stocks</v>
      </c>
      <c r="C676" s="163">
        <f>'Ingredients Price List'!D676</f>
        <v>0</v>
      </c>
      <c r="D676" s="164">
        <v>0</v>
      </c>
      <c r="E676" s="164"/>
      <c r="F676" s="164"/>
      <c r="G676" s="170">
        <f>'Ingredients Price List'!F676</f>
        <v>0</v>
      </c>
      <c r="H676" s="163">
        <f>'Ingredients Price List'!G676</f>
        <v>0</v>
      </c>
      <c r="I676" s="171">
        <f>'Ingredients Price List'!H676</f>
        <v>0</v>
      </c>
      <c r="J676" s="175"/>
      <c r="K676" s="173">
        <f>'Ingredients Price List'!G676</f>
        <v>0</v>
      </c>
      <c r="L676" s="174">
        <f>J676*'Ingredients Price List'!I676</f>
        <v>0</v>
      </c>
      <c r="N676" s="110"/>
    </row>
    <row r="677" spans="2:14" ht="15.95" hidden="1" customHeight="1" x14ac:dyDescent="0.25">
      <c r="B677" s="162" t="str">
        <f>'Ingredients Price List'!B677</f>
        <v>Stocks</v>
      </c>
      <c r="C677" s="163">
        <f>'Ingredients Price List'!D677</f>
        <v>0</v>
      </c>
      <c r="D677" s="164">
        <v>0</v>
      </c>
      <c r="E677" s="164"/>
      <c r="F677" s="164"/>
      <c r="G677" s="170">
        <f>'Ingredients Price List'!F677</f>
        <v>0</v>
      </c>
      <c r="H677" s="163">
        <f>'Ingredients Price List'!G677</f>
        <v>0</v>
      </c>
      <c r="I677" s="171">
        <f>'Ingredients Price List'!H677</f>
        <v>0</v>
      </c>
      <c r="J677" s="175"/>
      <c r="K677" s="173">
        <f>'Ingredients Price List'!G677</f>
        <v>0</v>
      </c>
      <c r="L677" s="174">
        <f>J677*'Ingredients Price List'!I677</f>
        <v>0</v>
      </c>
      <c r="N677" s="110"/>
    </row>
    <row r="678" spans="2:14" ht="15.95" hidden="1" customHeight="1" x14ac:dyDescent="0.25">
      <c r="B678" s="162" t="str">
        <f>'Ingredients Price List'!B678</f>
        <v>Stocks</v>
      </c>
      <c r="C678" s="163">
        <f>'Ingredients Price List'!D678</f>
        <v>0</v>
      </c>
      <c r="D678" s="164">
        <v>0</v>
      </c>
      <c r="E678" s="164"/>
      <c r="F678" s="164"/>
      <c r="G678" s="170">
        <f>'Ingredients Price List'!F678</f>
        <v>0</v>
      </c>
      <c r="H678" s="163">
        <f>'Ingredients Price List'!G678</f>
        <v>0</v>
      </c>
      <c r="I678" s="171">
        <f>'Ingredients Price List'!H678</f>
        <v>0</v>
      </c>
      <c r="J678" s="175"/>
      <c r="K678" s="173">
        <f>'Ingredients Price List'!G678</f>
        <v>0</v>
      </c>
      <c r="L678" s="174">
        <f>J678*'Ingredients Price List'!I678</f>
        <v>0</v>
      </c>
      <c r="N678" s="110"/>
    </row>
    <row r="679" spans="2:14" ht="15.95" hidden="1" customHeight="1" x14ac:dyDescent="0.25">
      <c r="B679" s="162" t="str">
        <f>'Ingredients Price List'!B679</f>
        <v>Stocks</v>
      </c>
      <c r="C679" s="163">
        <f>'Ingredients Price List'!D679</f>
        <v>0</v>
      </c>
      <c r="D679" s="164">
        <v>0</v>
      </c>
      <c r="E679" s="164"/>
      <c r="F679" s="164"/>
      <c r="G679" s="170">
        <f>'Ingredients Price List'!F679</f>
        <v>0</v>
      </c>
      <c r="H679" s="163">
        <f>'Ingredients Price List'!G679</f>
        <v>0</v>
      </c>
      <c r="I679" s="171">
        <f>'Ingredients Price List'!H679</f>
        <v>0</v>
      </c>
      <c r="J679" s="175"/>
      <c r="K679" s="173">
        <f>'Ingredients Price List'!G679</f>
        <v>0</v>
      </c>
      <c r="L679" s="174">
        <f>J679*'Ingredients Price List'!I679</f>
        <v>0</v>
      </c>
      <c r="N679" s="110"/>
    </row>
    <row r="680" spans="2:14" ht="15.95" hidden="1" customHeight="1" x14ac:dyDescent="0.25">
      <c r="B680" s="162" t="str">
        <f>'Ingredients Price List'!B680</f>
        <v>Stocks</v>
      </c>
      <c r="C680" s="163">
        <f>'Ingredients Price List'!D680</f>
        <v>0</v>
      </c>
      <c r="D680" s="164">
        <v>0</v>
      </c>
      <c r="E680" s="164"/>
      <c r="F680" s="164"/>
      <c r="G680" s="170">
        <f>'Ingredients Price List'!F680</f>
        <v>0</v>
      </c>
      <c r="H680" s="163">
        <f>'Ingredients Price List'!G680</f>
        <v>0</v>
      </c>
      <c r="I680" s="171">
        <f>'Ingredients Price List'!H680</f>
        <v>0</v>
      </c>
      <c r="J680" s="175"/>
      <c r="K680" s="173">
        <f>'Ingredients Price List'!G680</f>
        <v>0</v>
      </c>
      <c r="L680" s="174">
        <f>J680*'Ingredients Price List'!I680</f>
        <v>0</v>
      </c>
      <c r="N680" s="110"/>
    </row>
    <row r="681" spans="2:14" ht="15.95" hidden="1" customHeight="1" x14ac:dyDescent="0.25">
      <c r="B681" s="162" t="str">
        <f>'Ingredients Price List'!B681</f>
        <v>Stocks</v>
      </c>
      <c r="C681" s="163">
        <f>'Ingredients Price List'!D681</f>
        <v>0</v>
      </c>
      <c r="D681" s="164">
        <v>0</v>
      </c>
      <c r="E681" s="164"/>
      <c r="F681" s="164"/>
      <c r="G681" s="170">
        <f>'Ingredients Price List'!F681</f>
        <v>0</v>
      </c>
      <c r="H681" s="163">
        <f>'Ingredients Price List'!G681</f>
        <v>0</v>
      </c>
      <c r="I681" s="171">
        <f>'Ingredients Price List'!H681</f>
        <v>0</v>
      </c>
      <c r="J681" s="175"/>
      <c r="K681" s="173">
        <f>'Ingredients Price List'!G681</f>
        <v>0</v>
      </c>
      <c r="L681" s="174">
        <f>J681*'Ingredients Price List'!I681</f>
        <v>0</v>
      </c>
      <c r="N681" s="110"/>
    </row>
    <row r="682" spans="2:14" ht="15.95" hidden="1" customHeight="1" x14ac:dyDescent="0.25">
      <c r="B682" s="162" t="str">
        <f>'Ingredients Price List'!B682</f>
        <v>Stocks</v>
      </c>
      <c r="C682" s="163">
        <f>'Ingredients Price List'!D682</f>
        <v>0</v>
      </c>
      <c r="D682" s="164">
        <v>0</v>
      </c>
      <c r="E682" s="164"/>
      <c r="F682" s="164"/>
      <c r="G682" s="170">
        <f>'Ingredients Price List'!F682</f>
        <v>0</v>
      </c>
      <c r="H682" s="163">
        <f>'Ingredients Price List'!G682</f>
        <v>0</v>
      </c>
      <c r="I682" s="171">
        <f>'Ingredients Price List'!H682</f>
        <v>0</v>
      </c>
      <c r="J682" s="175"/>
      <c r="K682" s="173">
        <f>'Ingredients Price List'!G682</f>
        <v>0</v>
      </c>
      <c r="L682" s="174">
        <f>J682*'Ingredients Price List'!I682</f>
        <v>0</v>
      </c>
      <c r="N682" s="110"/>
    </row>
    <row r="683" spans="2:14" ht="15.95" hidden="1" customHeight="1" x14ac:dyDescent="0.25">
      <c r="B683" s="162" t="str">
        <f>'Ingredients Price List'!B683</f>
        <v>Stocks</v>
      </c>
      <c r="C683" s="163">
        <f>'Ingredients Price List'!D683</f>
        <v>0</v>
      </c>
      <c r="D683" s="164">
        <v>0</v>
      </c>
      <c r="E683" s="164"/>
      <c r="F683" s="164"/>
      <c r="G683" s="170">
        <f>'Ingredients Price List'!F683</f>
        <v>0</v>
      </c>
      <c r="H683" s="163">
        <f>'Ingredients Price List'!G683</f>
        <v>0</v>
      </c>
      <c r="I683" s="171">
        <f>'Ingredients Price List'!H683</f>
        <v>0</v>
      </c>
      <c r="J683" s="175"/>
      <c r="K683" s="173">
        <f>'Ingredients Price List'!G683</f>
        <v>0</v>
      </c>
      <c r="L683" s="174">
        <f>J683*'Ingredients Price List'!I683</f>
        <v>0</v>
      </c>
      <c r="N683" s="110"/>
    </row>
    <row r="684" spans="2:14" ht="15.95" customHeight="1" x14ac:dyDescent="0.25">
      <c r="B684" s="162" t="str">
        <f>'Ingredients Price List'!B684</f>
        <v>Store Cupboard Ingredients</v>
      </c>
      <c r="C684" s="163" t="str">
        <f>'Ingredients Price List'!D684</f>
        <v>Cannellini Beans</v>
      </c>
      <c r="D684" s="164" cm="1">
        <f t="array" ref="D684:D775">_xlfn._xlws.SORT(StoreCupboardIngredients1,1,1)</f>
        <v>0</v>
      </c>
      <c r="E684" s="164" t="str" cm="1">
        <f t="array" ref="E684:E693">_xlfn._xlws.FILTER(StoreCupboardIngredients2, (StoreCupboardIngredients2&lt;&gt;0))</f>
        <v>Baking powder</v>
      </c>
      <c r="F684" s="169">
        <f>COUNTA(StoreCupboardIngredients)</f>
        <v>10</v>
      </c>
      <c r="G684" s="170">
        <f>'Ingredients Price List'!F684</f>
        <v>5</v>
      </c>
      <c r="H684" s="163" t="str">
        <f>'Ingredients Price List'!G684</f>
        <v>kg</v>
      </c>
      <c r="I684" s="171">
        <f>'Ingredients Price List'!H684</f>
        <v>14</v>
      </c>
      <c r="J684" s="175">
        <v>0</v>
      </c>
      <c r="K684" s="173" t="str">
        <f>'Ingredients Price List'!G684</f>
        <v>kg</v>
      </c>
      <c r="L684" s="174">
        <f>J684*'Ingredients Price List'!I684</f>
        <v>0</v>
      </c>
      <c r="N684" s="110"/>
    </row>
    <row r="685" spans="2:14" ht="15.95" customHeight="1" x14ac:dyDescent="0.25">
      <c r="B685" s="162" t="str">
        <f>'Ingredients Price List'!B685</f>
        <v>Store Cupboard Ingredients</v>
      </c>
      <c r="C685" s="163" t="str">
        <f>'Ingredients Price List'!D685</f>
        <v>Corn flour</v>
      </c>
      <c r="D685" s="164">
        <v>0</v>
      </c>
      <c r="E685" s="164" t="str">
        <v>Cannellini Beans</v>
      </c>
      <c r="F685" s="164"/>
      <c r="G685" s="170">
        <f>'Ingredients Price List'!F685</f>
        <v>3</v>
      </c>
      <c r="H685" s="163" t="str">
        <f>'Ingredients Price List'!G685</f>
        <v>kg</v>
      </c>
      <c r="I685" s="171">
        <f>'Ingredients Price List'!H685</f>
        <v>5.25</v>
      </c>
      <c r="J685" s="175"/>
      <c r="K685" s="173" t="str">
        <f>'Ingredients Price List'!G685</f>
        <v>kg</v>
      </c>
      <c r="L685" s="174">
        <f>J685*'Ingredients Price List'!I685</f>
        <v>0</v>
      </c>
      <c r="N685" s="110"/>
    </row>
    <row r="686" spans="2:14" ht="15.95" customHeight="1" x14ac:dyDescent="0.25">
      <c r="B686" s="162" t="str">
        <f>'Ingredients Price List'!B686</f>
        <v>Store Cupboard Ingredients</v>
      </c>
      <c r="C686" s="163" t="str">
        <f>'Ingredients Price List'!D686</f>
        <v>Plain flour</v>
      </c>
      <c r="D686" s="164">
        <v>0</v>
      </c>
      <c r="E686" s="164" t="str">
        <v>Caster sugar</v>
      </c>
      <c r="F686" s="164"/>
      <c r="G686" s="170">
        <f>'Ingredients Price List'!F686</f>
        <v>16</v>
      </c>
      <c r="H686" s="163" t="str">
        <f>'Ingredients Price List'!G686</f>
        <v>kg</v>
      </c>
      <c r="I686" s="171">
        <f>'Ingredients Price List'!H686</f>
        <v>6.73</v>
      </c>
      <c r="J686" s="175"/>
      <c r="K686" s="173" t="str">
        <f>'Ingredients Price List'!G686</f>
        <v>kg</v>
      </c>
      <c r="L686" s="174">
        <f>J686*'Ingredients Price List'!I686</f>
        <v>0</v>
      </c>
      <c r="N686" s="110"/>
    </row>
    <row r="687" spans="2:14" ht="15.95" customHeight="1" x14ac:dyDescent="0.25">
      <c r="B687" s="162" t="str">
        <f>'Ingredients Price List'!B687</f>
        <v>Store Cupboard Ingredients</v>
      </c>
      <c r="C687" s="163" t="str">
        <f>'Ingredients Price List'!D687</f>
        <v>Caster sugar</v>
      </c>
      <c r="D687" s="164">
        <v>0</v>
      </c>
      <c r="E687" s="164" t="str">
        <v>Cereal Portion Pack 45g</v>
      </c>
      <c r="F687" s="164"/>
      <c r="G687" s="170">
        <f>'Ingredients Price List'!F687</f>
        <v>25</v>
      </c>
      <c r="H687" s="163" t="str">
        <f>'Ingredients Price List'!G687</f>
        <v>kg</v>
      </c>
      <c r="I687" s="171">
        <f>'Ingredients Price List'!H687</f>
        <v>15.29</v>
      </c>
      <c r="J687" s="175"/>
      <c r="K687" s="173" t="str">
        <f>'Ingredients Price List'!G687</f>
        <v>kg</v>
      </c>
      <c r="L687" s="174">
        <f>J687*'Ingredients Price List'!I687</f>
        <v>0</v>
      </c>
      <c r="N687" s="110"/>
    </row>
    <row r="688" spans="2:14" ht="15.95" customHeight="1" x14ac:dyDescent="0.25">
      <c r="B688" s="162" t="str">
        <f>'Ingredients Price List'!B688</f>
        <v>Store Cupboard Ingredients</v>
      </c>
      <c r="C688" s="163" t="str">
        <f>'Ingredients Price List'!D688</f>
        <v>Golden syrup</v>
      </c>
      <c r="D688" s="164">
        <v>0</v>
      </c>
      <c r="E688" s="164" t="str">
        <v>Chickpea flour</v>
      </c>
      <c r="F688" s="164"/>
      <c r="G688" s="170">
        <f>'Ingredients Price List'!F688</f>
        <v>0.45400000000000001</v>
      </c>
      <c r="H688" s="163" t="str">
        <f>'Ingredients Price List'!G688</f>
        <v>kg</v>
      </c>
      <c r="I688" s="171">
        <f>'Ingredients Price List'!H688</f>
        <v>2.0499999999999998</v>
      </c>
      <c r="J688" s="175"/>
      <c r="K688" s="173" t="str">
        <f>'Ingredients Price List'!G688</f>
        <v>kg</v>
      </c>
      <c r="L688" s="174">
        <f>J688*'Ingredients Price List'!I688</f>
        <v>0</v>
      </c>
      <c r="N688" s="110"/>
    </row>
    <row r="689" spans="2:14" ht="15.95" customHeight="1" x14ac:dyDescent="0.25">
      <c r="B689" s="162" t="str">
        <f>'Ingredients Price List'!B689</f>
        <v>Store Cupboard Ingredients</v>
      </c>
      <c r="C689" s="163" t="str">
        <f>'Ingredients Price List'!D689</f>
        <v>Honey</v>
      </c>
      <c r="D689" s="164">
        <v>0</v>
      </c>
      <c r="E689" s="164" t="str">
        <v>Corn flour</v>
      </c>
      <c r="F689" s="164"/>
      <c r="G689" s="170">
        <f>'Ingredients Price List'!F689</f>
        <v>1</v>
      </c>
      <c r="H689" s="163" t="str">
        <f>'Ingredients Price List'!G689</f>
        <v>kg</v>
      </c>
      <c r="I689" s="171">
        <f>'Ingredients Price List'!H689</f>
        <v>5.5</v>
      </c>
      <c r="J689" s="175"/>
      <c r="K689" s="173" t="str">
        <f>'Ingredients Price List'!G689</f>
        <v>kg</v>
      </c>
      <c r="L689" s="174">
        <f>J689*'Ingredients Price List'!I689</f>
        <v>0</v>
      </c>
      <c r="N689" s="110"/>
    </row>
    <row r="690" spans="2:14" ht="15.95" customHeight="1" x14ac:dyDescent="0.25">
      <c r="B690" s="162" t="str">
        <f>'Ingredients Price List'!B690</f>
        <v>Store Cupboard Ingredients</v>
      </c>
      <c r="C690" s="163" t="str">
        <f>'Ingredients Price List'!D690</f>
        <v>Oats</v>
      </c>
      <c r="D690" s="164">
        <v>0</v>
      </c>
      <c r="E690" s="164" t="str">
        <v>Golden syrup</v>
      </c>
      <c r="F690" s="164"/>
      <c r="G690" s="170">
        <f>'Ingredients Price List'!F690</f>
        <v>25</v>
      </c>
      <c r="H690" s="163" t="str">
        <f>'Ingredients Price List'!G690</f>
        <v>kg</v>
      </c>
      <c r="I690" s="171">
        <f>'Ingredients Price List'!H690</f>
        <v>26.5</v>
      </c>
      <c r="J690" s="175"/>
      <c r="K690" s="173" t="str">
        <f>'Ingredients Price List'!G690</f>
        <v>kg</v>
      </c>
      <c r="L690" s="174">
        <f>J690*'Ingredients Price List'!I690</f>
        <v>0</v>
      </c>
      <c r="N690" s="110"/>
    </row>
    <row r="691" spans="2:14" ht="15.95" customHeight="1" x14ac:dyDescent="0.25">
      <c r="B691" s="162" t="str">
        <f>'Ingredients Price List'!B691</f>
        <v>Store Cupboard Ingredients</v>
      </c>
      <c r="C691" s="163" t="str">
        <f>'Ingredients Price List'!D691</f>
        <v>Chickpea flour</v>
      </c>
      <c r="D691" s="164">
        <v>0</v>
      </c>
      <c r="E691" s="164" t="str">
        <v>Honey</v>
      </c>
      <c r="F691" s="164"/>
      <c r="G691" s="170">
        <f>'Ingredients Price List'!F691</f>
        <v>1</v>
      </c>
      <c r="H691" s="163" t="str">
        <f>'Ingredients Price List'!G691</f>
        <v>kg</v>
      </c>
      <c r="I691" s="171">
        <f>'Ingredients Price List'!H691</f>
        <v>1.95</v>
      </c>
      <c r="J691" s="175"/>
      <c r="K691" s="173" t="str">
        <f>'Ingredients Price List'!G691</f>
        <v>kg</v>
      </c>
      <c r="L691" s="174">
        <f>J691*'Ingredients Price List'!I691</f>
        <v>0</v>
      </c>
      <c r="N691" s="110"/>
    </row>
    <row r="692" spans="2:14" ht="15.95" customHeight="1" x14ac:dyDescent="0.25">
      <c r="B692" s="162" t="str">
        <f>'Ingredients Price List'!B692</f>
        <v>Store Cupboard Ingredients</v>
      </c>
      <c r="C692" s="163" t="str">
        <f>'Ingredients Price List'!D692</f>
        <v>Baking powder</v>
      </c>
      <c r="D692" s="164">
        <v>0</v>
      </c>
      <c r="E692" s="164" t="str">
        <v>Oats</v>
      </c>
      <c r="F692" s="164"/>
      <c r="G692" s="170">
        <f>'Ingredients Price List'!F692</f>
        <v>0.25</v>
      </c>
      <c r="H692" s="163" t="str">
        <f>'Ingredients Price List'!G692</f>
        <v>kg</v>
      </c>
      <c r="I692" s="171">
        <f>'Ingredients Price List'!H692</f>
        <v>2.1800000000000002</v>
      </c>
      <c r="J692" s="175"/>
      <c r="K692" s="173" t="str">
        <f>'Ingredients Price List'!G692</f>
        <v>kg</v>
      </c>
      <c r="L692" s="174">
        <f>J692*'Ingredients Price List'!I692</f>
        <v>0</v>
      </c>
      <c r="N692" s="110"/>
    </row>
    <row r="693" spans="2:14" ht="15.95" customHeight="1" x14ac:dyDescent="0.25">
      <c r="B693" s="162" t="str">
        <f>'Ingredients Price List'!B693</f>
        <v>Store Cupboard Ingredients</v>
      </c>
      <c r="C693" s="163" t="str">
        <f>'Ingredients Price List'!D693</f>
        <v>Cereal Portion Pack 45g</v>
      </c>
      <c r="D693" s="164">
        <v>0</v>
      </c>
      <c r="E693" s="164" t="str">
        <v>Plain flour</v>
      </c>
      <c r="F693" s="164"/>
      <c r="G693" s="170">
        <f>'Ingredients Price List'!F693</f>
        <v>1</v>
      </c>
      <c r="H693" s="163" t="str">
        <f>'Ingredients Price List'!G693</f>
        <v>each</v>
      </c>
      <c r="I693" s="171">
        <f>'Ingredients Price List'!H693</f>
        <v>0.28000000000000003</v>
      </c>
      <c r="J693" s="175"/>
      <c r="K693" s="173" t="str">
        <f>'Ingredients Price List'!G693</f>
        <v>each</v>
      </c>
      <c r="L693" s="174">
        <f>J693*'Ingredients Price List'!I693</f>
        <v>0</v>
      </c>
      <c r="N693" s="110"/>
    </row>
    <row r="694" spans="2:14" ht="15.95" customHeight="1" x14ac:dyDescent="0.25">
      <c r="B694" s="162" t="str">
        <f>'Ingredients Price List'!B694</f>
        <v>Store Cupboard Ingredients</v>
      </c>
      <c r="C694" s="163">
        <f>'Ingredients Price List'!D694</f>
        <v>0</v>
      </c>
      <c r="D694" s="164">
        <v>0</v>
      </c>
      <c r="E694" s="164"/>
      <c r="F694" s="164"/>
      <c r="G694" s="170">
        <f>'Ingredients Price List'!F694</f>
        <v>0</v>
      </c>
      <c r="H694" s="163">
        <f>'Ingredients Price List'!G694</f>
        <v>0</v>
      </c>
      <c r="I694" s="171">
        <f>'Ingredients Price List'!H694</f>
        <v>0</v>
      </c>
      <c r="J694" s="175"/>
      <c r="K694" s="173">
        <f>'Ingredients Price List'!G694</f>
        <v>0</v>
      </c>
      <c r="L694" s="174">
        <f>J694*'Ingredients Price List'!I694</f>
        <v>0</v>
      </c>
      <c r="N694" s="110"/>
    </row>
    <row r="695" spans="2:14" ht="15.95" hidden="1" customHeight="1" x14ac:dyDescent="0.25">
      <c r="B695" s="162" t="str">
        <f>'Ingredients Price List'!B695</f>
        <v>Store Cupboard Ingredients</v>
      </c>
      <c r="C695" s="163">
        <f>'Ingredients Price List'!D695</f>
        <v>0</v>
      </c>
      <c r="D695" s="164">
        <v>0</v>
      </c>
      <c r="E695" s="164"/>
      <c r="F695" s="164"/>
      <c r="G695" s="170">
        <f>'Ingredients Price List'!F695</f>
        <v>0</v>
      </c>
      <c r="H695" s="163">
        <f>'Ingredients Price List'!G695</f>
        <v>0</v>
      </c>
      <c r="I695" s="171">
        <f>'Ingredients Price List'!H695</f>
        <v>0</v>
      </c>
      <c r="J695" s="175"/>
      <c r="K695" s="173">
        <f>'Ingredients Price List'!G695</f>
        <v>0</v>
      </c>
      <c r="L695" s="174">
        <f>J695*'Ingredients Price List'!I695</f>
        <v>0</v>
      </c>
      <c r="N695" s="110"/>
    </row>
    <row r="696" spans="2:14" ht="15.95" hidden="1" customHeight="1" x14ac:dyDescent="0.25">
      <c r="B696" s="162" t="str">
        <f>'Ingredients Price List'!B696</f>
        <v>Store Cupboard Ingredients</v>
      </c>
      <c r="C696" s="163">
        <f>'Ingredients Price List'!D696</f>
        <v>0</v>
      </c>
      <c r="D696" s="164">
        <v>0</v>
      </c>
      <c r="E696" s="164"/>
      <c r="F696" s="164"/>
      <c r="G696" s="170">
        <f>'Ingredients Price List'!F696</f>
        <v>0</v>
      </c>
      <c r="H696" s="163">
        <f>'Ingredients Price List'!G696</f>
        <v>0</v>
      </c>
      <c r="I696" s="171">
        <f>'Ingredients Price List'!H696</f>
        <v>0</v>
      </c>
      <c r="J696" s="175"/>
      <c r="K696" s="173">
        <f>'Ingredients Price List'!G696</f>
        <v>0</v>
      </c>
      <c r="L696" s="174">
        <f>J696*'Ingredients Price List'!I696</f>
        <v>0</v>
      </c>
      <c r="N696" s="110"/>
    </row>
    <row r="697" spans="2:14" ht="15.95" hidden="1" customHeight="1" x14ac:dyDescent="0.25">
      <c r="B697" s="162" t="str">
        <f>'Ingredients Price List'!B697</f>
        <v>Store Cupboard Ingredients</v>
      </c>
      <c r="C697" s="163">
        <f>'Ingredients Price List'!D697</f>
        <v>0</v>
      </c>
      <c r="D697" s="164">
        <v>0</v>
      </c>
      <c r="E697" s="164"/>
      <c r="F697" s="164"/>
      <c r="G697" s="170">
        <f>'Ingredients Price List'!F697</f>
        <v>0</v>
      </c>
      <c r="H697" s="163">
        <f>'Ingredients Price List'!G697</f>
        <v>0</v>
      </c>
      <c r="I697" s="171">
        <f>'Ingredients Price List'!H697</f>
        <v>0</v>
      </c>
      <c r="J697" s="175"/>
      <c r="K697" s="173">
        <f>'Ingredients Price List'!G697</f>
        <v>0</v>
      </c>
      <c r="L697" s="174">
        <f>J697*'Ingredients Price List'!I697</f>
        <v>0</v>
      </c>
      <c r="N697" s="110"/>
    </row>
    <row r="698" spans="2:14" ht="15.95" hidden="1" customHeight="1" x14ac:dyDescent="0.25">
      <c r="B698" s="162" t="str">
        <f>'Ingredients Price List'!B698</f>
        <v>Store Cupboard Ingredients</v>
      </c>
      <c r="C698" s="163">
        <f>'Ingredients Price List'!D698</f>
        <v>0</v>
      </c>
      <c r="D698" s="164">
        <v>0</v>
      </c>
      <c r="E698" s="164"/>
      <c r="F698" s="164"/>
      <c r="G698" s="170">
        <f>'Ingredients Price List'!F698</f>
        <v>0</v>
      </c>
      <c r="H698" s="163">
        <f>'Ingredients Price List'!G698</f>
        <v>0</v>
      </c>
      <c r="I698" s="171">
        <f>'Ingredients Price List'!H698</f>
        <v>0</v>
      </c>
      <c r="J698" s="175"/>
      <c r="K698" s="173">
        <f>'Ingredients Price List'!G698</f>
        <v>0</v>
      </c>
      <c r="L698" s="174">
        <f>J698*'Ingredients Price List'!I698</f>
        <v>0</v>
      </c>
      <c r="N698" s="110"/>
    </row>
    <row r="699" spans="2:14" ht="15.95" hidden="1" customHeight="1" x14ac:dyDescent="0.25">
      <c r="B699" s="162" t="str">
        <f>'Ingredients Price List'!B699</f>
        <v>Store Cupboard Ingredients</v>
      </c>
      <c r="C699" s="163">
        <f>'Ingredients Price List'!D699</f>
        <v>0</v>
      </c>
      <c r="D699" s="164">
        <v>0</v>
      </c>
      <c r="E699" s="164"/>
      <c r="F699" s="164"/>
      <c r="G699" s="170">
        <f>'Ingredients Price List'!F699</f>
        <v>0</v>
      </c>
      <c r="H699" s="163">
        <f>'Ingredients Price List'!G699</f>
        <v>0</v>
      </c>
      <c r="I699" s="171">
        <f>'Ingredients Price List'!H699</f>
        <v>0</v>
      </c>
      <c r="J699" s="175"/>
      <c r="K699" s="173">
        <f>'Ingredients Price List'!G699</f>
        <v>0</v>
      </c>
      <c r="L699" s="174">
        <f>J699*'Ingredients Price List'!I699</f>
        <v>0</v>
      </c>
      <c r="N699" s="110"/>
    </row>
    <row r="700" spans="2:14" ht="15.95" hidden="1" customHeight="1" x14ac:dyDescent="0.25">
      <c r="B700" s="162" t="str">
        <f>'Ingredients Price List'!B700</f>
        <v>Store Cupboard Ingredients</v>
      </c>
      <c r="C700" s="163">
        <f>'Ingredients Price List'!D700</f>
        <v>0</v>
      </c>
      <c r="D700" s="164">
        <v>0</v>
      </c>
      <c r="E700" s="164"/>
      <c r="F700" s="164"/>
      <c r="G700" s="170">
        <f>'Ingredients Price List'!F700</f>
        <v>0</v>
      </c>
      <c r="H700" s="163">
        <f>'Ingredients Price List'!G700</f>
        <v>0</v>
      </c>
      <c r="I700" s="171">
        <f>'Ingredients Price List'!H700</f>
        <v>0</v>
      </c>
      <c r="J700" s="175"/>
      <c r="K700" s="173">
        <f>'Ingredients Price List'!G700</f>
        <v>0</v>
      </c>
      <c r="L700" s="174">
        <f>J700*'Ingredients Price List'!I700</f>
        <v>0</v>
      </c>
      <c r="N700" s="110"/>
    </row>
    <row r="701" spans="2:14" ht="15.95" hidden="1" customHeight="1" x14ac:dyDescent="0.25">
      <c r="B701" s="162" t="str">
        <f>'Ingredients Price List'!B701</f>
        <v>Store Cupboard Ingredients</v>
      </c>
      <c r="C701" s="163">
        <f>'Ingredients Price List'!D701</f>
        <v>0</v>
      </c>
      <c r="D701" s="164">
        <v>0</v>
      </c>
      <c r="E701" s="164"/>
      <c r="F701" s="164"/>
      <c r="G701" s="170">
        <f>'Ingredients Price List'!F701</f>
        <v>0</v>
      </c>
      <c r="H701" s="163">
        <f>'Ingredients Price List'!G701</f>
        <v>0</v>
      </c>
      <c r="I701" s="171">
        <f>'Ingredients Price List'!H701</f>
        <v>0</v>
      </c>
      <c r="J701" s="175"/>
      <c r="K701" s="173">
        <f>'Ingredients Price List'!G701</f>
        <v>0</v>
      </c>
      <c r="L701" s="174">
        <f>J701*'Ingredients Price List'!I701</f>
        <v>0</v>
      </c>
      <c r="N701" s="110"/>
    </row>
    <row r="702" spans="2:14" ht="15.95" hidden="1" customHeight="1" x14ac:dyDescent="0.25">
      <c r="B702" s="162" t="str">
        <f>'Ingredients Price List'!B702</f>
        <v>Store Cupboard Ingredients</v>
      </c>
      <c r="C702" s="163">
        <f>'Ingredients Price List'!D702</f>
        <v>0</v>
      </c>
      <c r="D702" s="164">
        <v>0</v>
      </c>
      <c r="E702" s="164"/>
      <c r="F702" s="164"/>
      <c r="G702" s="170">
        <f>'Ingredients Price List'!F702</f>
        <v>0</v>
      </c>
      <c r="H702" s="163">
        <f>'Ingredients Price List'!G702</f>
        <v>0</v>
      </c>
      <c r="I702" s="171">
        <f>'Ingredients Price List'!H702</f>
        <v>0</v>
      </c>
      <c r="J702" s="175"/>
      <c r="K702" s="173">
        <f>'Ingredients Price List'!G702</f>
        <v>0</v>
      </c>
      <c r="L702" s="174">
        <f>J702*'Ingredients Price List'!I702</f>
        <v>0</v>
      </c>
      <c r="N702" s="110"/>
    </row>
    <row r="703" spans="2:14" ht="15.95" hidden="1" customHeight="1" x14ac:dyDescent="0.25">
      <c r="B703" s="162" t="str">
        <f>'Ingredients Price List'!B703</f>
        <v>Store Cupboard Ingredients</v>
      </c>
      <c r="C703" s="163">
        <f>'Ingredients Price List'!D703</f>
        <v>0</v>
      </c>
      <c r="D703" s="164">
        <v>0</v>
      </c>
      <c r="E703" s="164"/>
      <c r="F703" s="164"/>
      <c r="G703" s="170">
        <f>'Ingredients Price List'!F703</f>
        <v>0</v>
      </c>
      <c r="H703" s="163">
        <f>'Ingredients Price List'!G703</f>
        <v>0</v>
      </c>
      <c r="I703" s="171">
        <f>'Ingredients Price List'!H703</f>
        <v>0</v>
      </c>
      <c r="J703" s="175"/>
      <c r="K703" s="173">
        <f>'Ingredients Price List'!G703</f>
        <v>0</v>
      </c>
      <c r="L703" s="174">
        <f>J703*'Ingredients Price List'!I703</f>
        <v>0</v>
      </c>
      <c r="N703" s="110"/>
    </row>
    <row r="704" spans="2:14" ht="15.95" hidden="1" customHeight="1" x14ac:dyDescent="0.25">
      <c r="B704" s="162" t="str">
        <f>'Ingredients Price List'!B704</f>
        <v>Store Cupboard Ingredients</v>
      </c>
      <c r="C704" s="163">
        <f>'Ingredients Price List'!D704</f>
        <v>0</v>
      </c>
      <c r="D704" s="164">
        <v>0</v>
      </c>
      <c r="E704" s="164"/>
      <c r="F704" s="164"/>
      <c r="G704" s="170">
        <f>'Ingredients Price List'!F704</f>
        <v>0</v>
      </c>
      <c r="H704" s="163">
        <f>'Ingredients Price List'!G704</f>
        <v>0</v>
      </c>
      <c r="I704" s="171">
        <f>'Ingredients Price List'!H704</f>
        <v>0</v>
      </c>
      <c r="J704" s="175"/>
      <c r="K704" s="173">
        <f>'Ingredients Price List'!G704</f>
        <v>0</v>
      </c>
      <c r="L704" s="174">
        <f>J704*'Ingredients Price List'!I704</f>
        <v>0</v>
      </c>
      <c r="N704" s="110"/>
    </row>
    <row r="705" spans="2:14" ht="15.95" hidden="1" customHeight="1" x14ac:dyDescent="0.25">
      <c r="B705" s="162" t="str">
        <f>'Ingredients Price List'!B705</f>
        <v>Store Cupboard Ingredients</v>
      </c>
      <c r="C705" s="163">
        <f>'Ingredients Price List'!D705</f>
        <v>0</v>
      </c>
      <c r="D705" s="164">
        <v>0</v>
      </c>
      <c r="E705" s="164"/>
      <c r="F705" s="164"/>
      <c r="G705" s="170">
        <f>'Ingredients Price List'!F705</f>
        <v>0</v>
      </c>
      <c r="H705" s="163">
        <f>'Ingredients Price List'!G705</f>
        <v>0</v>
      </c>
      <c r="I705" s="171">
        <f>'Ingredients Price List'!H705</f>
        <v>0</v>
      </c>
      <c r="J705" s="175"/>
      <c r="K705" s="173">
        <f>'Ingredients Price List'!G705</f>
        <v>0</v>
      </c>
      <c r="L705" s="174">
        <f>J705*'Ingredients Price List'!I705</f>
        <v>0</v>
      </c>
      <c r="N705" s="110"/>
    </row>
    <row r="706" spans="2:14" ht="15.95" hidden="1" customHeight="1" x14ac:dyDescent="0.25">
      <c r="B706" s="162" t="str">
        <f>'Ingredients Price List'!B706</f>
        <v>Store Cupboard Ingredients</v>
      </c>
      <c r="C706" s="163">
        <f>'Ingredients Price List'!D706</f>
        <v>0</v>
      </c>
      <c r="D706" s="164">
        <v>0</v>
      </c>
      <c r="E706" s="164"/>
      <c r="F706" s="164"/>
      <c r="G706" s="170">
        <f>'Ingredients Price List'!F706</f>
        <v>0</v>
      </c>
      <c r="H706" s="163">
        <f>'Ingredients Price List'!G706</f>
        <v>0</v>
      </c>
      <c r="I706" s="171">
        <f>'Ingredients Price List'!H706</f>
        <v>0</v>
      </c>
      <c r="J706" s="175"/>
      <c r="K706" s="173">
        <f>'Ingredients Price List'!G706</f>
        <v>0</v>
      </c>
      <c r="L706" s="174">
        <f>J706*'Ingredients Price List'!I706</f>
        <v>0</v>
      </c>
      <c r="N706" s="110"/>
    </row>
    <row r="707" spans="2:14" ht="15.95" hidden="1" customHeight="1" x14ac:dyDescent="0.25">
      <c r="B707" s="162" t="str">
        <f>'Ingredients Price List'!B707</f>
        <v>Store Cupboard Ingredients</v>
      </c>
      <c r="C707" s="163">
        <f>'Ingredients Price List'!D707</f>
        <v>0</v>
      </c>
      <c r="D707" s="164">
        <v>0</v>
      </c>
      <c r="E707" s="164"/>
      <c r="F707" s="164"/>
      <c r="G707" s="170">
        <f>'Ingredients Price List'!F707</f>
        <v>0</v>
      </c>
      <c r="H707" s="163">
        <f>'Ingredients Price List'!G707</f>
        <v>0</v>
      </c>
      <c r="I707" s="171">
        <f>'Ingredients Price List'!H707</f>
        <v>0</v>
      </c>
      <c r="J707" s="175"/>
      <c r="K707" s="173">
        <f>'Ingredients Price List'!G707</f>
        <v>0</v>
      </c>
      <c r="L707" s="174">
        <f>J707*'Ingredients Price List'!I707</f>
        <v>0</v>
      </c>
      <c r="N707" s="110"/>
    </row>
    <row r="708" spans="2:14" ht="15.95" hidden="1" customHeight="1" x14ac:dyDescent="0.25">
      <c r="B708" s="162" t="str">
        <f>'Ingredients Price List'!B708</f>
        <v>Store Cupboard Ingredients</v>
      </c>
      <c r="C708" s="163">
        <f>'Ingredients Price List'!D708</f>
        <v>0</v>
      </c>
      <c r="D708" s="164">
        <v>0</v>
      </c>
      <c r="E708" s="164"/>
      <c r="F708" s="164"/>
      <c r="G708" s="170">
        <f>'Ingredients Price List'!F708</f>
        <v>0</v>
      </c>
      <c r="H708" s="163">
        <f>'Ingredients Price List'!G708</f>
        <v>0</v>
      </c>
      <c r="I708" s="171">
        <f>'Ingredients Price List'!H708</f>
        <v>0</v>
      </c>
      <c r="J708" s="175"/>
      <c r="K708" s="173">
        <f>'Ingredients Price List'!G708</f>
        <v>0</v>
      </c>
      <c r="L708" s="174">
        <f>J708*'Ingredients Price List'!I708</f>
        <v>0</v>
      </c>
      <c r="N708" s="110"/>
    </row>
    <row r="709" spans="2:14" ht="15.95" hidden="1" customHeight="1" x14ac:dyDescent="0.25">
      <c r="B709" s="162" t="str">
        <f>'Ingredients Price List'!B709</f>
        <v>Store Cupboard Ingredients</v>
      </c>
      <c r="C709" s="163">
        <f>'Ingredients Price List'!D709</f>
        <v>0</v>
      </c>
      <c r="D709" s="164">
        <v>0</v>
      </c>
      <c r="E709" s="164"/>
      <c r="F709" s="164"/>
      <c r="G709" s="170">
        <f>'Ingredients Price List'!F709</f>
        <v>0</v>
      </c>
      <c r="H709" s="163">
        <f>'Ingredients Price List'!G709</f>
        <v>0</v>
      </c>
      <c r="I709" s="171">
        <f>'Ingredients Price List'!H709</f>
        <v>0</v>
      </c>
      <c r="J709" s="175"/>
      <c r="K709" s="173">
        <f>'Ingredients Price List'!G709</f>
        <v>0</v>
      </c>
      <c r="L709" s="174">
        <f>J709*'Ingredients Price List'!I709</f>
        <v>0</v>
      </c>
      <c r="N709" s="110"/>
    </row>
    <row r="710" spans="2:14" ht="15.95" hidden="1" customHeight="1" x14ac:dyDescent="0.25">
      <c r="B710" s="162" t="str">
        <f>'Ingredients Price List'!B710</f>
        <v>Store Cupboard Ingredients</v>
      </c>
      <c r="C710" s="163">
        <f>'Ingredients Price List'!D710</f>
        <v>0</v>
      </c>
      <c r="D710" s="164">
        <v>0</v>
      </c>
      <c r="E710" s="164"/>
      <c r="F710" s="164"/>
      <c r="G710" s="170">
        <f>'Ingredients Price List'!F710</f>
        <v>0</v>
      </c>
      <c r="H710" s="163">
        <f>'Ingredients Price List'!G710</f>
        <v>0</v>
      </c>
      <c r="I710" s="171">
        <f>'Ingredients Price List'!H710</f>
        <v>0</v>
      </c>
      <c r="J710" s="175"/>
      <c r="K710" s="173">
        <f>'Ingredients Price List'!G710</f>
        <v>0</v>
      </c>
      <c r="L710" s="174">
        <f>J710*'Ingredients Price List'!I710</f>
        <v>0</v>
      </c>
      <c r="N710" s="110"/>
    </row>
    <row r="711" spans="2:14" ht="15.95" hidden="1" customHeight="1" x14ac:dyDescent="0.25">
      <c r="B711" s="162" t="str">
        <f>'Ingredients Price List'!B711</f>
        <v>Store Cupboard Ingredients</v>
      </c>
      <c r="C711" s="163">
        <f>'Ingredients Price List'!D711</f>
        <v>0</v>
      </c>
      <c r="D711" s="164">
        <v>0</v>
      </c>
      <c r="E711" s="164"/>
      <c r="F711" s="164"/>
      <c r="G711" s="170">
        <f>'Ingredients Price List'!F711</f>
        <v>0</v>
      </c>
      <c r="H711" s="163">
        <f>'Ingredients Price List'!G711</f>
        <v>0</v>
      </c>
      <c r="I711" s="171">
        <f>'Ingredients Price List'!H711</f>
        <v>0</v>
      </c>
      <c r="J711" s="175"/>
      <c r="K711" s="173">
        <f>'Ingredients Price List'!G711</f>
        <v>0</v>
      </c>
      <c r="L711" s="174">
        <f>J711*'Ingredients Price List'!I711</f>
        <v>0</v>
      </c>
      <c r="N711" s="110"/>
    </row>
    <row r="712" spans="2:14" ht="15.95" hidden="1" customHeight="1" x14ac:dyDescent="0.25">
      <c r="B712" s="162" t="str">
        <f>'Ingredients Price List'!B712</f>
        <v>Store Cupboard Ingredients</v>
      </c>
      <c r="C712" s="163">
        <f>'Ingredients Price List'!D712</f>
        <v>0</v>
      </c>
      <c r="D712" s="164">
        <v>0</v>
      </c>
      <c r="E712" s="164"/>
      <c r="F712" s="164"/>
      <c r="G712" s="170">
        <f>'Ingredients Price List'!F712</f>
        <v>0</v>
      </c>
      <c r="H712" s="163">
        <f>'Ingredients Price List'!G712</f>
        <v>0</v>
      </c>
      <c r="I712" s="171">
        <f>'Ingredients Price List'!H712</f>
        <v>0</v>
      </c>
      <c r="J712" s="175"/>
      <c r="K712" s="173">
        <f>'Ingredients Price List'!G712</f>
        <v>0</v>
      </c>
      <c r="L712" s="174">
        <f>J712*'Ingredients Price List'!I712</f>
        <v>0</v>
      </c>
      <c r="N712" s="110"/>
    </row>
    <row r="713" spans="2:14" ht="15.95" hidden="1" customHeight="1" x14ac:dyDescent="0.25">
      <c r="B713" s="162" t="str">
        <f>'Ingredients Price List'!B713</f>
        <v>Store Cupboard Ingredients</v>
      </c>
      <c r="C713" s="163">
        <f>'Ingredients Price List'!D713</f>
        <v>0</v>
      </c>
      <c r="D713" s="164">
        <v>0</v>
      </c>
      <c r="E713" s="164"/>
      <c r="F713" s="164"/>
      <c r="G713" s="170">
        <f>'Ingredients Price List'!F713</f>
        <v>0</v>
      </c>
      <c r="H713" s="163">
        <f>'Ingredients Price List'!G713</f>
        <v>0</v>
      </c>
      <c r="I713" s="171">
        <f>'Ingredients Price List'!H713</f>
        <v>0</v>
      </c>
      <c r="J713" s="175"/>
      <c r="K713" s="173">
        <f>'Ingredients Price List'!G713</f>
        <v>0</v>
      </c>
      <c r="L713" s="174">
        <f>J713*'Ingredients Price List'!I713</f>
        <v>0</v>
      </c>
      <c r="N713" s="110"/>
    </row>
    <row r="714" spans="2:14" ht="15.95" hidden="1" customHeight="1" x14ac:dyDescent="0.25">
      <c r="B714" s="162" t="str">
        <f>'Ingredients Price List'!B714</f>
        <v>Store Cupboard Ingredients</v>
      </c>
      <c r="C714" s="163">
        <f>'Ingredients Price List'!D714</f>
        <v>0</v>
      </c>
      <c r="D714" s="164">
        <v>0</v>
      </c>
      <c r="E714" s="164"/>
      <c r="F714" s="164"/>
      <c r="G714" s="170">
        <f>'Ingredients Price List'!F714</f>
        <v>0</v>
      </c>
      <c r="H714" s="163">
        <f>'Ingredients Price List'!G714</f>
        <v>0</v>
      </c>
      <c r="I714" s="171">
        <f>'Ingredients Price List'!H714</f>
        <v>0</v>
      </c>
      <c r="J714" s="175"/>
      <c r="K714" s="173">
        <f>'Ingredients Price List'!G714</f>
        <v>0</v>
      </c>
      <c r="L714" s="174">
        <f>J714*'Ingredients Price List'!I714</f>
        <v>0</v>
      </c>
      <c r="N714" s="110"/>
    </row>
    <row r="715" spans="2:14" ht="15.95" hidden="1" customHeight="1" x14ac:dyDescent="0.25">
      <c r="B715" s="162" t="str">
        <f>'Ingredients Price List'!B715</f>
        <v>Store Cupboard Ingredients</v>
      </c>
      <c r="C715" s="163">
        <f>'Ingredients Price List'!D715</f>
        <v>0</v>
      </c>
      <c r="D715" s="164">
        <v>0</v>
      </c>
      <c r="E715" s="164"/>
      <c r="F715" s="164"/>
      <c r="G715" s="170">
        <f>'Ingredients Price List'!F715</f>
        <v>0</v>
      </c>
      <c r="H715" s="163">
        <f>'Ingredients Price List'!G715</f>
        <v>0</v>
      </c>
      <c r="I715" s="171">
        <f>'Ingredients Price List'!H715</f>
        <v>0</v>
      </c>
      <c r="J715" s="175"/>
      <c r="K715" s="173">
        <f>'Ingredients Price List'!G715</f>
        <v>0</v>
      </c>
      <c r="L715" s="174">
        <f>J715*'Ingredients Price List'!I715</f>
        <v>0</v>
      </c>
      <c r="N715" s="110"/>
    </row>
    <row r="716" spans="2:14" ht="15.95" hidden="1" customHeight="1" x14ac:dyDescent="0.25">
      <c r="B716" s="162" t="str">
        <f>'Ingredients Price List'!B716</f>
        <v>Store Cupboard Ingredients</v>
      </c>
      <c r="C716" s="163">
        <f>'Ingredients Price List'!D716</f>
        <v>0</v>
      </c>
      <c r="D716" s="164">
        <v>0</v>
      </c>
      <c r="E716" s="164"/>
      <c r="F716" s="164"/>
      <c r="G716" s="170">
        <f>'Ingredients Price List'!F716</f>
        <v>0</v>
      </c>
      <c r="H716" s="163">
        <f>'Ingredients Price List'!G716</f>
        <v>0</v>
      </c>
      <c r="I716" s="171">
        <f>'Ingredients Price List'!H716</f>
        <v>0</v>
      </c>
      <c r="J716" s="175"/>
      <c r="K716" s="173">
        <f>'Ingredients Price List'!G716</f>
        <v>0</v>
      </c>
      <c r="L716" s="174">
        <f>J716*'Ingredients Price List'!I716</f>
        <v>0</v>
      </c>
      <c r="N716" s="110"/>
    </row>
    <row r="717" spans="2:14" ht="15.95" hidden="1" customHeight="1" x14ac:dyDescent="0.25">
      <c r="B717" s="162" t="str">
        <f>'Ingredients Price List'!B717</f>
        <v>Store Cupboard Ingredients</v>
      </c>
      <c r="C717" s="163">
        <f>'Ingredients Price List'!D717</f>
        <v>0</v>
      </c>
      <c r="D717" s="164">
        <v>0</v>
      </c>
      <c r="E717" s="164"/>
      <c r="F717" s="164"/>
      <c r="G717" s="170">
        <f>'Ingredients Price List'!F717</f>
        <v>0</v>
      </c>
      <c r="H717" s="163">
        <f>'Ingredients Price List'!G717</f>
        <v>0</v>
      </c>
      <c r="I717" s="171">
        <f>'Ingredients Price List'!H717</f>
        <v>0</v>
      </c>
      <c r="J717" s="175"/>
      <c r="K717" s="173">
        <f>'Ingredients Price List'!G717</f>
        <v>0</v>
      </c>
      <c r="L717" s="174">
        <f>J717*'Ingredients Price List'!I717</f>
        <v>0</v>
      </c>
      <c r="N717" s="110"/>
    </row>
    <row r="718" spans="2:14" ht="15.95" hidden="1" customHeight="1" x14ac:dyDescent="0.25">
      <c r="B718" s="162" t="str">
        <f>'Ingredients Price List'!B718</f>
        <v>Store Cupboard Ingredients</v>
      </c>
      <c r="C718" s="163">
        <f>'Ingredients Price List'!D718</f>
        <v>0</v>
      </c>
      <c r="D718" s="164">
        <v>0</v>
      </c>
      <c r="E718" s="164"/>
      <c r="F718" s="164"/>
      <c r="G718" s="170">
        <f>'Ingredients Price List'!F718</f>
        <v>0</v>
      </c>
      <c r="H718" s="163">
        <f>'Ingredients Price List'!G718</f>
        <v>0</v>
      </c>
      <c r="I718" s="171">
        <f>'Ingredients Price List'!H718</f>
        <v>0</v>
      </c>
      <c r="J718" s="175"/>
      <c r="K718" s="173">
        <f>'Ingredients Price List'!G718</f>
        <v>0</v>
      </c>
      <c r="L718" s="174">
        <f>J718*'Ingredients Price List'!I718</f>
        <v>0</v>
      </c>
      <c r="N718" s="110"/>
    </row>
    <row r="719" spans="2:14" ht="15.95" hidden="1" customHeight="1" x14ac:dyDescent="0.25">
      <c r="B719" s="162" t="str">
        <f>'Ingredients Price List'!B719</f>
        <v>Store Cupboard Ingredients</v>
      </c>
      <c r="C719" s="163">
        <f>'Ingredients Price List'!D719</f>
        <v>0</v>
      </c>
      <c r="D719" s="164">
        <v>0</v>
      </c>
      <c r="E719" s="164"/>
      <c r="F719" s="164"/>
      <c r="G719" s="170">
        <f>'Ingredients Price List'!F719</f>
        <v>0</v>
      </c>
      <c r="H719" s="163">
        <f>'Ingredients Price List'!G719</f>
        <v>0</v>
      </c>
      <c r="I719" s="171">
        <f>'Ingredients Price List'!H719</f>
        <v>0</v>
      </c>
      <c r="J719" s="175"/>
      <c r="K719" s="173">
        <f>'Ingredients Price List'!G719</f>
        <v>0</v>
      </c>
      <c r="L719" s="174">
        <f>J719*'Ingredients Price List'!I719</f>
        <v>0</v>
      </c>
      <c r="N719" s="110"/>
    </row>
    <row r="720" spans="2:14" ht="15.95" hidden="1" customHeight="1" x14ac:dyDescent="0.25">
      <c r="B720" s="162" t="str">
        <f>'Ingredients Price List'!B720</f>
        <v>Store Cupboard Ingredients</v>
      </c>
      <c r="C720" s="163">
        <f>'Ingredients Price List'!D720</f>
        <v>0</v>
      </c>
      <c r="D720" s="164">
        <v>0</v>
      </c>
      <c r="E720" s="164"/>
      <c r="F720" s="164"/>
      <c r="G720" s="170">
        <f>'Ingredients Price List'!F720</f>
        <v>0</v>
      </c>
      <c r="H720" s="163">
        <f>'Ingredients Price List'!G720</f>
        <v>0</v>
      </c>
      <c r="I720" s="171">
        <f>'Ingredients Price List'!H720</f>
        <v>0</v>
      </c>
      <c r="J720" s="175"/>
      <c r="K720" s="173">
        <f>'Ingredients Price List'!G720</f>
        <v>0</v>
      </c>
      <c r="L720" s="174">
        <f>J720*'Ingredients Price List'!I720</f>
        <v>0</v>
      </c>
      <c r="N720" s="110"/>
    </row>
    <row r="721" spans="2:14" ht="15.95" hidden="1" customHeight="1" x14ac:dyDescent="0.25">
      <c r="B721" s="162" t="str">
        <f>'Ingredients Price List'!B721</f>
        <v>Store Cupboard Ingredients</v>
      </c>
      <c r="C721" s="163">
        <f>'Ingredients Price List'!D721</f>
        <v>0</v>
      </c>
      <c r="D721" s="164">
        <v>0</v>
      </c>
      <c r="E721" s="164"/>
      <c r="F721" s="164"/>
      <c r="G721" s="170">
        <f>'Ingredients Price List'!F721</f>
        <v>0</v>
      </c>
      <c r="H721" s="163">
        <f>'Ingredients Price List'!G721</f>
        <v>0</v>
      </c>
      <c r="I721" s="171">
        <f>'Ingredients Price List'!H721</f>
        <v>0</v>
      </c>
      <c r="J721" s="175"/>
      <c r="K721" s="173">
        <f>'Ingredients Price List'!G721</f>
        <v>0</v>
      </c>
      <c r="L721" s="174">
        <f>J721*'Ingredients Price List'!I721</f>
        <v>0</v>
      </c>
      <c r="N721" s="110"/>
    </row>
    <row r="722" spans="2:14" ht="15.95" hidden="1" customHeight="1" x14ac:dyDescent="0.25">
      <c r="B722" s="162" t="str">
        <f>'Ingredients Price List'!B722</f>
        <v>Store Cupboard Ingredients</v>
      </c>
      <c r="C722" s="163">
        <f>'Ingredients Price List'!D722</f>
        <v>0</v>
      </c>
      <c r="D722" s="164">
        <v>0</v>
      </c>
      <c r="E722" s="164"/>
      <c r="F722" s="164"/>
      <c r="G722" s="170">
        <f>'Ingredients Price List'!F722</f>
        <v>0</v>
      </c>
      <c r="H722" s="163">
        <f>'Ingredients Price List'!G722</f>
        <v>0</v>
      </c>
      <c r="I722" s="171">
        <f>'Ingredients Price List'!H722</f>
        <v>0</v>
      </c>
      <c r="J722" s="175"/>
      <c r="K722" s="173">
        <f>'Ingredients Price List'!G722</f>
        <v>0</v>
      </c>
      <c r="L722" s="174">
        <f>J722*'Ingredients Price List'!I722</f>
        <v>0</v>
      </c>
      <c r="N722" s="110"/>
    </row>
    <row r="723" spans="2:14" ht="15.95" hidden="1" customHeight="1" x14ac:dyDescent="0.25">
      <c r="B723" s="162" t="str">
        <f>'Ingredients Price List'!B723</f>
        <v>Store Cupboard Ingredients</v>
      </c>
      <c r="C723" s="163">
        <f>'Ingredients Price List'!D723</f>
        <v>0</v>
      </c>
      <c r="D723" s="164">
        <v>0</v>
      </c>
      <c r="E723" s="164"/>
      <c r="F723" s="164"/>
      <c r="G723" s="170">
        <f>'Ingredients Price List'!F723</f>
        <v>0</v>
      </c>
      <c r="H723" s="163">
        <f>'Ingredients Price List'!G723</f>
        <v>0</v>
      </c>
      <c r="I723" s="171">
        <f>'Ingredients Price List'!H723</f>
        <v>0</v>
      </c>
      <c r="J723" s="175"/>
      <c r="K723" s="173">
        <f>'Ingredients Price List'!G723</f>
        <v>0</v>
      </c>
      <c r="L723" s="174">
        <f>J723*'Ingredients Price List'!I723</f>
        <v>0</v>
      </c>
      <c r="N723" s="110"/>
    </row>
    <row r="724" spans="2:14" ht="15.95" hidden="1" customHeight="1" x14ac:dyDescent="0.25">
      <c r="B724" s="162" t="str">
        <f>'Ingredients Price List'!B724</f>
        <v>Store Cupboard Ingredients</v>
      </c>
      <c r="C724" s="163">
        <f>'Ingredients Price List'!D724</f>
        <v>0</v>
      </c>
      <c r="D724" s="164">
        <v>0</v>
      </c>
      <c r="E724" s="164"/>
      <c r="F724" s="164"/>
      <c r="G724" s="170">
        <f>'Ingredients Price List'!F724</f>
        <v>0</v>
      </c>
      <c r="H724" s="163">
        <f>'Ingredients Price List'!G724</f>
        <v>0</v>
      </c>
      <c r="I724" s="171">
        <f>'Ingredients Price List'!H724</f>
        <v>0</v>
      </c>
      <c r="J724" s="175"/>
      <c r="K724" s="173">
        <f>'Ingredients Price List'!G724</f>
        <v>0</v>
      </c>
      <c r="L724" s="174">
        <f>J724*'Ingredients Price List'!I724</f>
        <v>0</v>
      </c>
      <c r="N724" s="110"/>
    </row>
    <row r="725" spans="2:14" ht="15.95" hidden="1" customHeight="1" x14ac:dyDescent="0.25">
      <c r="B725" s="162" t="str">
        <f>'Ingredients Price List'!B725</f>
        <v>Store Cupboard Ingredients</v>
      </c>
      <c r="C725" s="163">
        <f>'Ingredients Price List'!D725</f>
        <v>0</v>
      </c>
      <c r="D725" s="164">
        <v>0</v>
      </c>
      <c r="E725" s="164"/>
      <c r="F725" s="164"/>
      <c r="G725" s="170">
        <f>'Ingredients Price List'!F725</f>
        <v>0</v>
      </c>
      <c r="H725" s="163">
        <f>'Ingredients Price List'!G725</f>
        <v>0</v>
      </c>
      <c r="I725" s="171">
        <f>'Ingredients Price List'!H725</f>
        <v>0</v>
      </c>
      <c r="J725" s="175"/>
      <c r="K725" s="173">
        <f>'Ingredients Price List'!G725</f>
        <v>0</v>
      </c>
      <c r="L725" s="174">
        <f>J725*'Ingredients Price List'!I725</f>
        <v>0</v>
      </c>
      <c r="N725" s="110"/>
    </row>
    <row r="726" spans="2:14" ht="15.95" hidden="1" customHeight="1" x14ac:dyDescent="0.25">
      <c r="B726" s="162" t="str">
        <f>'Ingredients Price List'!B726</f>
        <v>Store Cupboard Ingredients</v>
      </c>
      <c r="C726" s="163">
        <f>'Ingredients Price List'!D726</f>
        <v>0</v>
      </c>
      <c r="D726" s="164">
        <v>0</v>
      </c>
      <c r="E726" s="164"/>
      <c r="F726" s="164"/>
      <c r="G726" s="170">
        <f>'Ingredients Price List'!F726</f>
        <v>0</v>
      </c>
      <c r="H726" s="163">
        <f>'Ingredients Price List'!G726</f>
        <v>0</v>
      </c>
      <c r="I726" s="171">
        <f>'Ingredients Price List'!H726</f>
        <v>0</v>
      </c>
      <c r="J726" s="175"/>
      <c r="K726" s="173">
        <f>'Ingredients Price List'!G726</f>
        <v>0</v>
      </c>
      <c r="L726" s="174">
        <f>J726*'Ingredients Price List'!I726</f>
        <v>0</v>
      </c>
      <c r="N726" s="110"/>
    </row>
    <row r="727" spans="2:14" ht="15.95" hidden="1" customHeight="1" x14ac:dyDescent="0.25">
      <c r="B727" s="162" t="str">
        <f>'Ingredients Price List'!B727</f>
        <v>Store Cupboard Ingredients</v>
      </c>
      <c r="C727" s="163">
        <f>'Ingredients Price List'!D727</f>
        <v>0</v>
      </c>
      <c r="D727" s="164">
        <v>0</v>
      </c>
      <c r="E727" s="164"/>
      <c r="F727" s="164"/>
      <c r="G727" s="170">
        <f>'Ingredients Price List'!F727</f>
        <v>0</v>
      </c>
      <c r="H727" s="163">
        <f>'Ingredients Price List'!G727</f>
        <v>0</v>
      </c>
      <c r="I727" s="171">
        <f>'Ingredients Price List'!H727</f>
        <v>0</v>
      </c>
      <c r="J727" s="175"/>
      <c r="K727" s="173">
        <f>'Ingredients Price List'!G727</f>
        <v>0</v>
      </c>
      <c r="L727" s="174">
        <f>J727*'Ingredients Price List'!I727</f>
        <v>0</v>
      </c>
      <c r="N727" s="110"/>
    </row>
    <row r="728" spans="2:14" ht="15.95" hidden="1" customHeight="1" x14ac:dyDescent="0.25">
      <c r="B728" s="162" t="str">
        <f>'Ingredients Price List'!B728</f>
        <v>Store Cupboard Ingredients</v>
      </c>
      <c r="C728" s="163">
        <f>'Ingredients Price List'!D728</f>
        <v>0</v>
      </c>
      <c r="D728" s="164">
        <v>0</v>
      </c>
      <c r="E728" s="164"/>
      <c r="F728" s="164"/>
      <c r="G728" s="170">
        <f>'Ingredients Price List'!F728</f>
        <v>0</v>
      </c>
      <c r="H728" s="163">
        <f>'Ingredients Price List'!G728</f>
        <v>0</v>
      </c>
      <c r="I728" s="171">
        <f>'Ingredients Price List'!H728</f>
        <v>0</v>
      </c>
      <c r="J728" s="175"/>
      <c r="K728" s="173">
        <f>'Ingredients Price List'!G728</f>
        <v>0</v>
      </c>
      <c r="L728" s="174">
        <f>J728*'Ingredients Price List'!I728</f>
        <v>0</v>
      </c>
      <c r="N728" s="110"/>
    </row>
    <row r="729" spans="2:14" ht="15.95" hidden="1" customHeight="1" x14ac:dyDescent="0.25">
      <c r="B729" s="162" t="str">
        <f>'Ingredients Price List'!B729</f>
        <v>Store Cupboard Ingredients</v>
      </c>
      <c r="C729" s="163">
        <f>'Ingredients Price List'!D729</f>
        <v>0</v>
      </c>
      <c r="D729" s="164">
        <v>0</v>
      </c>
      <c r="E729" s="164"/>
      <c r="F729" s="164"/>
      <c r="G729" s="170">
        <f>'Ingredients Price List'!F729</f>
        <v>0</v>
      </c>
      <c r="H729" s="163">
        <f>'Ingredients Price List'!G729</f>
        <v>0</v>
      </c>
      <c r="I729" s="171">
        <f>'Ingredients Price List'!H729</f>
        <v>0</v>
      </c>
      <c r="J729" s="175"/>
      <c r="K729" s="173">
        <f>'Ingredients Price List'!G729</f>
        <v>0</v>
      </c>
      <c r="L729" s="174">
        <f>J729*'Ingredients Price List'!I729</f>
        <v>0</v>
      </c>
      <c r="N729" s="110"/>
    </row>
    <row r="730" spans="2:14" ht="15.95" hidden="1" customHeight="1" x14ac:dyDescent="0.25">
      <c r="B730" s="162" t="str">
        <f>'Ingredients Price List'!B730</f>
        <v>Store Cupboard Ingredients</v>
      </c>
      <c r="C730" s="163">
        <f>'Ingredients Price List'!D730</f>
        <v>0</v>
      </c>
      <c r="D730" s="164">
        <v>0</v>
      </c>
      <c r="E730" s="164"/>
      <c r="F730" s="164"/>
      <c r="G730" s="170">
        <f>'Ingredients Price List'!F730</f>
        <v>0</v>
      </c>
      <c r="H730" s="163">
        <f>'Ingredients Price List'!G730</f>
        <v>0</v>
      </c>
      <c r="I730" s="171">
        <f>'Ingredients Price List'!H730</f>
        <v>0</v>
      </c>
      <c r="J730" s="175"/>
      <c r="K730" s="173">
        <f>'Ingredients Price List'!G730</f>
        <v>0</v>
      </c>
      <c r="L730" s="174">
        <f>J730*'Ingredients Price List'!I730</f>
        <v>0</v>
      </c>
      <c r="N730" s="110"/>
    </row>
    <row r="731" spans="2:14" ht="15.95" hidden="1" customHeight="1" x14ac:dyDescent="0.25">
      <c r="B731" s="162" t="str">
        <f>'Ingredients Price List'!B731</f>
        <v>Store Cupboard Ingredients</v>
      </c>
      <c r="C731" s="163">
        <f>'Ingredients Price List'!D731</f>
        <v>0</v>
      </c>
      <c r="D731" s="164">
        <v>0</v>
      </c>
      <c r="E731" s="164"/>
      <c r="F731" s="164"/>
      <c r="G731" s="170">
        <f>'Ingredients Price List'!F731</f>
        <v>0</v>
      </c>
      <c r="H731" s="163">
        <f>'Ingredients Price List'!G731</f>
        <v>0</v>
      </c>
      <c r="I731" s="171">
        <f>'Ingredients Price List'!H731</f>
        <v>0</v>
      </c>
      <c r="J731" s="175"/>
      <c r="K731" s="173">
        <f>'Ingredients Price List'!G731</f>
        <v>0</v>
      </c>
      <c r="L731" s="174">
        <f>J731*'Ingredients Price List'!I731</f>
        <v>0</v>
      </c>
      <c r="N731" s="110"/>
    </row>
    <row r="732" spans="2:14" ht="15.95" hidden="1" customHeight="1" x14ac:dyDescent="0.25">
      <c r="B732" s="162" t="str">
        <f>'Ingredients Price List'!B732</f>
        <v>Store Cupboard Ingredients</v>
      </c>
      <c r="C732" s="163">
        <f>'Ingredients Price List'!D732</f>
        <v>0</v>
      </c>
      <c r="D732" s="164">
        <v>0</v>
      </c>
      <c r="E732" s="164"/>
      <c r="F732" s="164"/>
      <c r="G732" s="170">
        <f>'Ingredients Price List'!F732</f>
        <v>0</v>
      </c>
      <c r="H732" s="163">
        <f>'Ingredients Price List'!G732</f>
        <v>0</v>
      </c>
      <c r="I732" s="171">
        <f>'Ingredients Price List'!H732</f>
        <v>0</v>
      </c>
      <c r="J732" s="175"/>
      <c r="K732" s="173">
        <f>'Ingredients Price List'!G732</f>
        <v>0</v>
      </c>
      <c r="L732" s="174">
        <f>J732*'Ingredients Price List'!I732</f>
        <v>0</v>
      </c>
      <c r="N732" s="110"/>
    </row>
    <row r="733" spans="2:14" ht="15.95" hidden="1" customHeight="1" x14ac:dyDescent="0.25">
      <c r="B733" s="162" t="str">
        <f>'Ingredients Price List'!B733</f>
        <v>Store Cupboard Ingredients</v>
      </c>
      <c r="C733" s="163">
        <f>'Ingredients Price List'!D733</f>
        <v>0</v>
      </c>
      <c r="D733" s="164">
        <v>0</v>
      </c>
      <c r="E733" s="164"/>
      <c r="F733" s="164"/>
      <c r="G733" s="170">
        <f>'Ingredients Price List'!F733</f>
        <v>0</v>
      </c>
      <c r="H733" s="163">
        <f>'Ingredients Price List'!G733</f>
        <v>0</v>
      </c>
      <c r="I733" s="171">
        <f>'Ingredients Price List'!H733</f>
        <v>0</v>
      </c>
      <c r="J733" s="175"/>
      <c r="K733" s="173">
        <f>'Ingredients Price List'!G733</f>
        <v>0</v>
      </c>
      <c r="L733" s="174">
        <f>J733*'Ingredients Price List'!I733</f>
        <v>0</v>
      </c>
      <c r="N733" s="110"/>
    </row>
    <row r="734" spans="2:14" ht="15.95" hidden="1" customHeight="1" x14ac:dyDescent="0.25">
      <c r="B734" s="162" t="str">
        <f>'Ingredients Price List'!B734</f>
        <v>Store Cupboard Ingredients</v>
      </c>
      <c r="C734" s="163">
        <f>'Ingredients Price List'!D734</f>
        <v>0</v>
      </c>
      <c r="D734" s="164">
        <v>0</v>
      </c>
      <c r="E734" s="164"/>
      <c r="F734" s="164"/>
      <c r="G734" s="170">
        <f>'Ingredients Price List'!F734</f>
        <v>0</v>
      </c>
      <c r="H734" s="163">
        <f>'Ingredients Price List'!G734</f>
        <v>0</v>
      </c>
      <c r="I734" s="171">
        <f>'Ingredients Price List'!H734</f>
        <v>0</v>
      </c>
      <c r="J734" s="175"/>
      <c r="K734" s="173">
        <f>'Ingredients Price List'!G734</f>
        <v>0</v>
      </c>
      <c r="L734" s="174">
        <f>J734*'Ingredients Price List'!I734</f>
        <v>0</v>
      </c>
      <c r="N734" s="110"/>
    </row>
    <row r="735" spans="2:14" ht="15.95" hidden="1" customHeight="1" x14ac:dyDescent="0.25">
      <c r="B735" s="162" t="str">
        <f>'Ingredients Price List'!B735</f>
        <v>Store Cupboard Ingredients</v>
      </c>
      <c r="C735" s="163">
        <f>'Ingredients Price List'!D735</f>
        <v>0</v>
      </c>
      <c r="D735" s="164">
        <v>0</v>
      </c>
      <c r="E735" s="164"/>
      <c r="F735" s="164"/>
      <c r="G735" s="170">
        <f>'Ingredients Price List'!F735</f>
        <v>0</v>
      </c>
      <c r="H735" s="163">
        <f>'Ingredients Price List'!G735</f>
        <v>0</v>
      </c>
      <c r="I735" s="171">
        <f>'Ingredients Price List'!H735</f>
        <v>0</v>
      </c>
      <c r="J735" s="175"/>
      <c r="K735" s="173">
        <f>'Ingredients Price List'!G735</f>
        <v>0</v>
      </c>
      <c r="L735" s="174">
        <f>J735*'Ingredients Price List'!I735</f>
        <v>0</v>
      </c>
      <c r="N735" s="110"/>
    </row>
    <row r="736" spans="2:14" ht="15.95" hidden="1" customHeight="1" x14ac:dyDescent="0.25">
      <c r="B736" s="162" t="str">
        <f>'Ingredients Price List'!B736</f>
        <v>Store Cupboard Ingredients</v>
      </c>
      <c r="C736" s="163">
        <f>'Ingredients Price List'!D736</f>
        <v>0</v>
      </c>
      <c r="D736" s="164">
        <v>0</v>
      </c>
      <c r="E736" s="164"/>
      <c r="F736" s="164"/>
      <c r="G736" s="170">
        <f>'Ingredients Price List'!F736</f>
        <v>0</v>
      </c>
      <c r="H736" s="163">
        <f>'Ingredients Price List'!G736</f>
        <v>0</v>
      </c>
      <c r="I736" s="171">
        <f>'Ingredients Price List'!H736</f>
        <v>0</v>
      </c>
      <c r="J736" s="175"/>
      <c r="K736" s="173">
        <f>'Ingredients Price List'!G736</f>
        <v>0</v>
      </c>
      <c r="L736" s="174">
        <f>J736*'Ingredients Price List'!I736</f>
        <v>0</v>
      </c>
      <c r="N736" s="110"/>
    </row>
    <row r="737" spans="2:14" ht="15.95" hidden="1" customHeight="1" x14ac:dyDescent="0.25">
      <c r="B737" s="162" t="str">
        <f>'Ingredients Price List'!B737</f>
        <v>Store Cupboard Ingredients</v>
      </c>
      <c r="C737" s="163">
        <f>'Ingredients Price List'!D737</f>
        <v>0</v>
      </c>
      <c r="D737" s="164">
        <v>0</v>
      </c>
      <c r="E737" s="164"/>
      <c r="F737" s="164"/>
      <c r="G737" s="170">
        <f>'Ingredients Price List'!F737</f>
        <v>0</v>
      </c>
      <c r="H737" s="163">
        <f>'Ingredients Price List'!G737</f>
        <v>0</v>
      </c>
      <c r="I737" s="171">
        <f>'Ingredients Price List'!H737</f>
        <v>0</v>
      </c>
      <c r="J737" s="175"/>
      <c r="K737" s="173">
        <f>'Ingredients Price List'!G737</f>
        <v>0</v>
      </c>
      <c r="L737" s="174">
        <f>J737*'Ingredients Price List'!I737</f>
        <v>0</v>
      </c>
      <c r="N737" s="110"/>
    </row>
    <row r="738" spans="2:14" ht="15.95" hidden="1" customHeight="1" x14ac:dyDescent="0.25">
      <c r="B738" s="162" t="str">
        <f>'Ingredients Price List'!B738</f>
        <v>Store Cupboard Ingredients</v>
      </c>
      <c r="C738" s="163">
        <f>'Ingredients Price List'!D738</f>
        <v>0</v>
      </c>
      <c r="D738" s="164">
        <v>0</v>
      </c>
      <c r="E738" s="164"/>
      <c r="F738" s="164"/>
      <c r="G738" s="170">
        <f>'Ingredients Price List'!F738</f>
        <v>0</v>
      </c>
      <c r="H738" s="163">
        <f>'Ingredients Price List'!G738</f>
        <v>0</v>
      </c>
      <c r="I738" s="171">
        <f>'Ingredients Price List'!H738</f>
        <v>0</v>
      </c>
      <c r="J738" s="175"/>
      <c r="K738" s="173">
        <f>'Ingredients Price List'!G738</f>
        <v>0</v>
      </c>
      <c r="L738" s="174">
        <f>J738*'Ingredients Price List'!I738</f>
        <v>0</v>
      </c>
      <c r="N738" s="110"/>
    </row>
    <row r="739" spans="2:14" ht="15.95" hidden="1" customHeight="1" x14ac:dyDescent="0.25">
      <c r="B739" s="162" t="str">
        <f>'Ingredients Price List'!B739</f>
        <v>Store Cupboard Ingredients</v>
      </c>
      <c r="C739" s="163">
        <f>'Ingredients Price List'!D739</f>
        <v>0</v>
      </c>
      <c r="D739" s="164">
        <v>0</v>
      </c>
      <c r="E739" s="164"/>
      <c r="F739" s="164"/>
      <c r="G739" s="170">
        <f>'Ingredients Price List'!F739</f>
        <v>0</v>
      </c>
      <c r="H739" s="163">
        <f>'Ingredients Price List'!G739</f>
        <v>0</v>
      </c>
      <c r="I739" s="171">
        <f>'Ingredients Price List'!H739</f>
        <v>0</v>
      </c>
      <c r="J739" s="175"/>
      <c r="K739" s="173">
        <f>'Ingredients Price List'!G739</f>
        <v>0</v>
      </c>
      <c r="L739" s="174">
        <f>J739*'Ingredients Price List'!I739</f>
        <v>0</v>
      </c>
      <c r="N739" s="110"/>
    </row>
    <row r="740" spans="2:14" ht="15.95" hidden="1" customHeight="1" x14ac:dyDescent="0.25">
      <c r="B740" s="162" t="str">
        <f>'Ingredients Price List'!B740</f>
        <v>Store Cupboard Ingredients</v>
      </c>
      <c r="C740" s="163">
        <f>'Ingredients Price List'!D740</f>
        <v>0</v>
      </c>
      <c r="D740" s="164">
        <v>0</v>
      </c>
      <c r="E740" s="164"/>
      <c r="F740" s="164"/>
      <c r="G740" s="170">
        <f>'Ingredients Price List'!F740</f>
        <v>0</v>
      </c>
      <c r="H740" s="163">
        <f>'Ingredients Price List'!G740</f>
        <v>0</v>
      </c>
      <c r="I740" s="171">
        <f>'Ingredients Price List'!H740</f>
        <v>0</v>
      </c>
      <c r="J740" s="175"/>
      <c r="K740" s="173">
        <f>'Ingredients Price List'!G740</f>
        <v>0</v>
      </c>
      <c r="L740" s="174">
        <f>J740*'Ingredients Price List'!I740</f>
        <v>0</v>
      </c>
      <c r="N740" s="110"/>
    </row>
    <row r="741" spans="2:14" ht="15.95" hidden="1" customHeight="1" x14ac:dyDescent="0.25">
      <c r="B741" s="162" t="str">
        <f>'Ingredients Price List'!B741</f>
        <v>Store Cupboard Ingredients</v>
      </c>
      <c r="C741" s="163">
        <f>'Ingredients Price List'!D741</f>
        <v>0</v>
      </c>
      <c r="D741" s="164">
        <v>0</v>
      </c>
      <c r="E741" s="164"/>
      <c r="F741" s="164"/>
      <c r="G741" s="170">
        <f>'Ingredients Price List'!F741</f>
        <v>0</v>
      </c>
      <c r="H741" s="163">
        <f>'Ingredients Price List'!G741</f>
        <v>0</v>
      </c>
      <c r="I741" s="171">
        <f>'Ingredients Price List'!H741</f>
        <v>0</v>
      </c>
      <c r="J741" s="175"/>
      <c r="K741" s="173">
        <f>'Ingredients Price List'!G741</f>
        <v>0</v>
      </c>
      <c r="L741" s="174">
        <f>J741*'Ingredients Price List'!I741</f>
        <v>0</v>
      </c>
      <c r="N741" s="110"/>
    </row>
    <row r="742" spans="2:14" ht="15.95" hidden="1" customHeight="1" x14ac:dyDescent="0.25">
      <c r="B742" s="162" t="str">
        <f>'Ingredients Price List'!B742</f>
        <v>Store Cupboard Ingredients</v>
      </c>
      <c r="C742" s="163">
        <f>'Ingredients Price List'!D742</f>
        <v>0</v>
      </c>
      <c r="D742" s="164">
        <v>0</v>
      </c>
      <c r="E742" s="164"/>
      <c r="F742" s="164"/>
      <c r="G742" s="170">
        <f>'Ingredients Price List'!F742</f>
        <v>0</v>
      </c>
      <c r="H742" s="163">
        <f>'Ingredients Price List'!G742</f>
        <v>0</v>
      </c>
      <c r="I742" s="171">
        <f>'Ingredients Price List'!H742</f>
        <v>0</v>
      </c>
      <c r="J742" s="175"/>
      <c r="K742" s="173">
        <f>'Ingredients Price List'!G742</f>
        <v>0</v>
      </c>
      <c r="L742" s="174">
        <f>J742*'Ingredients Price List'!I742</f>
        <v>0</v>
      </c>
      <c r="N742" s="110"/>
    </row>
    <row r="743" spans="2:14" ht="15.95" hidden="1" customHeight="1" x14ac:dyDescent="0.25">
      <c r="B743" s="162" t="str">
        <f>'Ingredients Price List'!B743</f>
        <v>Store Cupboard Ingredients</v>
      </c>
      <c r="C743" s="163">
        <f>'Ingredients Price List'!D743</f>
        <v>0</v>
      </c>
      <c r="D743" s="164">
        <v>0</v>
      </c>
      <c r="E743" s="164"/>
      <c r="F743" s="164"/>
      <c r="G743" s="170">
        <f>'Ingredients Price List'!F743</f>
        <v>0</v>
      </c>
      <c r="H743" s="163">
        <f>'Ingredients Price List'!G743</f>
        <v>0</v>
      </c>
      <c r="I743" s="171">
        <f>'Ingredients Price List'!H743</f>
        <v>0</v>
      </c>
      <c r="J743" s="175"/>
      <c r="K743" s="173">
        <f>'Ingredients Price List'!G743</f>
        <v>0</v>
      </c>
      <c r="L743" s="174">
        <f>J743*'Ingredients Price List'!I743</f>
        <v>0</v>
      </c>
      <c r="N743" s="110"/>
    </row>
    <row r="744" spans="2:14" ht="15.95" hidden="1" customHeight="1" x14ac:dyDescent="0.25">
      <c r="B744" s="162" t="str">
        <f>'Ingredients Price List'!B744</f>
        <v>Store Cupboard Ingredients</v>
      </c>
      <c r="C744" s="163">
        <f>'Ingredients Price List'!D744</f>
        <v>0</v>
      </c>
      <c r="D744" s="164">
        <v>0</v>
      </c>
      <c r="E744" s="164"/>
      <c r="F744" s="164"/>
      <c r="G744" s="170">
        <f>'Ingredients Price List'!F744</f>
        <v>0</v>
      </c>
      <c r="H744" s="163">
        <f>'Ingredients Price List'!G744</f>
        <v>0</v>
      </c>
      <c r="I744" s="171">
        <f>'Ingredients Price List'!H744</f>
        <v>0</v>
      </c>
      <c r="J744" s="175"/>
      <c r="K744" s="173">
        <f>'Ingredients Price List'!G744</f>
        <v>0</v>
      </c>
      <c r="L744" s="174">
        <f>J744*'Ingredients Price List'!I744</f>
        <v>0</v>
      </c>
      <c r="N744" s="110"/>
    </row>
    <row r="745" spans="2:14" ht="15.95" hidden="1" customHeight="1" x14ac:dyDescent="0.25">
      <c r="B745" s="162" t="str">
        <f>'Ingredients Price List'!B745</f>
        <v>Store Cupboard Ingredients</v>
      </c>
      <c r="C745" s="163">
        <f>'Ingredients Price List'!D745</f>
        <v>0</v>
      </c>
      <c r="D745" s="164">
        <v>0</v>
      </c>
      <c r="E745" s="164"/>
      <c r="F745" s="164"/>
      <c r="G745" s="170">
        <f>'Ingredients Price List'!F745</f>
        <v>0</v>
      </c>
      <c r="H745" s="163">
        <f>'Ingredients Price List'!G745</f>
        <v>0</v>
      </c>
      <c r="I745" s="171">
        <f>'Ingredients Price List'!H745</f>
        <v>0</v>
      </c>
      <c r="J745" s="175"/>
      <c r="K745" s="173">
        <f>'Ingredients Price List'!G745</f>
        <v>0</v>
      </c>
      <c r="L745" s="174">
        <f>J745*'Ingredients Price List'!I745</f>
        <v>0</v>
      </c>
      <c r="N745" s="110"/>
    </row>
    <row r="746" spans="2:14" ht="15.95" hidden="1" customHeight="1" x14ac:dyDescent="0.25">
      <c r="B746" s="162" t="str">
        <f>'Ingredients Price List'!B746</f>
        <v>Store Cupboard Ingredients</v>
      </c>
      <c r="C746" s="163">
        <f>'Ingredients Price List'!D746</f>
        <v>0</v>
      </c>
      <c r="D746" s="164">
        <v>0</v>
      </c>
      <c r="E746" s="164"/>
      <c r="F746" s="164"/>
      <c r="G746" s="170">
        <f>'Ingredients Price List'!F746</f>
        <v>0</v>
      </c>
      <c r="H746" s="163">
        <f>'Ingredients Price List'!G746</f>
        <v>0</v>
      </c>
      <c r="I746" s="171">
        <f>'Ingredients Price List'!H746</f>
        <v>0</v>
      </c>
      <c r="J746" s="175"/>
      <c r="K746" s="173">
        <f>'Ingredients Price List'!G746</f>
        <v>0</v>
      </c>
      <c r="L746" s="174">
        <f>J746*'Ingredients Price List'!I746</f>
        <v>0</v>
      </c>
      <c r="N746" s="110"/>
    </row>
    <row r="747" spans="2:14" ht="15.95" hidden="1" customHeight="1" x14ac:dyDescent="0.25">
      <c r="B747" s="162" t="str">
        <f>'Ingredients Price List'!B747</f>
        <v>Store Cupboard Ingredients</v>
      </c>
      <c r="C747" s="163">
        <f>'Ingredients Price List'!D747</f>
        <v>0</v>
      </c>
      <c r="D747" s="164">
        <v>0</v>
      </c>
      <c r="E747" s="164"/>
      <c r="F747" s="164"/>
      <c r="G747" s="170">
        <f>'Ingredients Price List'!F747</f>
        <v>0</v>
      </c>
      <c r="H747" s="163">
        <f>'Ingredients Price List'!G747</f>
        <v>0</v>
      </c>
      <c r="I747" s="171">
        <f>'Ingredients Price List'!H747</f>
        <v>0</v>
      </c>
      <c r="J747" s="175"/>
      <c r="K747" s="173">
        <f>'Ingredients Price List'!G747</f>
        <v>0</v>
      </c>
      <c r="L747" s="174">
        <f>J747*'Ingredients Price List'!I747</f>
        <v>0</v>
      </c>
      <c r="N747" s="110"/>
    </row>
    <row r="748" spans="2:14" ht="15.95" hidden="1" customHeight="1" x14ac:dyDescent="0.25">
      <c r="B748" s="162" t="str">
        <f>'Ingredients Price List'!B748</f>
        <v>Store Cupboard Ingredients</v>
      </c>
      <c r="C748" s="163">
        <f>'Ingredients Price List'!D748</f>
        <v>0</v>
      </c>
      <c r="D748" s="164">
        <v>0</v>
      </c>
      <c r="E748" s="164"/>
      <c r="F748" s="164"/>
      <c r="G748" s="170">
        <f>'Ingredients Price List'!F748</f>
        <v>0</v>
      </c>
      <c r="H748" s="163">
        <f>'Ingredients Price List'!G748</f>
        <v>0</v>
      </c>
      <c r="I748" s="171">
        <f>'Ingredients Price List'!H748</f>
        <v>0</v>
      </c>
      <c r="J748" s="175"/>
      <c r="K748" s="173">
        <f>'Ingredients Price List'!G748</f>
        <v>0</v>
      </c>
      <c r="L748" s="174">
        <f>J748*'Ingredients Price List'!I748</f>
        <v>0</v>
      </c>
      <c r="N748" s="110"/>
    </row>
    <row r="749" spans="2:14" ht="15.95" hidden="1" customHeight="1" x14ac:dyDescent="0.25">
      <c r="B749" s="162" t="str">
        <f>'Ingredients Price List'!B749</f>
        <v>Store Cupboard Ingredients</v>
      </c>
      <c r="C749" s="163">
        <f>'Ingredients Price List'!D749</f>
        <v>0</v>
      </c>
      <c r="D749" s="164">
        <v>0</v>
      </c>
      <c r="E749" s="164"/>
      <c r="F749" s="164"/>
      <c r="G749" s="170">
        <f>'Ingredients Price List'!F749</f>
        <v>0</v>
      </c>
      <c r="H749" s="163">
        <f>'Ingredients Price List'!G749</f>
        <v>0</v>
      </c>
      <c r="I749" s="171">
        <f>'Ingredients Price List'!H749</f>
        <v>0</v>
      </c>
      <c r="J749" s="175"/>
      <c r="K749" s="173">
        <f>'Ingredients Price List'!G749</f>
        <v>0</v>
      </c>
      <c r="L749" s="174">
        <f>J749*'Ingredients Price List'!I749</f>
        <v>0</v>
      </c>
      <c r="N749" s="110"/>
    </row>
    <row r="750" spans="2:14" ht="15.95" hidden="1" customHeight="1" x14ac:dyDescent="0.25">
      <c r="B750" s="162" t="str">
        <f>'Ingredients Price List'!B750</f>
        <v>Store Cupboard Ingredients</v>
      </c>
      <c r="C750" s="163">
        <f>'Ingredients Price List'!D750</f>
        <v>0</v>
      </c>
      <c r="D750" s="164">
        <v>0</v>
      </c>
      <c r="E750" s="164"/>
      <c r="F750" s="164"/>
      <c r="G750" s="170">
        <f>'Ingredients Price List'!F750</f>
        <v>0</v>
      </c>
      <c r="H750" s="163">
        <f>'Ingredients Price List'!G750</f>
        <v>0</v>
      </c>
      <c r="I750" s="171">
        <f>'Ingredients Price List'!H750</f>
        <v>0</v>
      </c>
      <c r="J750" s="175"/>
      <c r="K750" s="173">
        <f>'Ingredients Price List'!G750</f>
        <v>0</v>
      </c>
      <c r="L750" s="174">
        <f>J750*'Ingredients Price List'!I750</f>
        <v>0</v>
      </c>
      <c r="N750" s="110"/>
    </row>
    <row r="751" spans="2:14" ht="15.95" hidden="1" customHeight="1" x14ac:dyDescent="0.25">
      <c r="B751" s="162" t="str">
        <f>'Ingredients Price List'!B751</f>
        <v>Store Cupboard Ingredients</v>
      </c>
      <c r="C751" s="163">
        <f>'Ingredients Price List'!D751</f>
        <v>0</v>
      </c>
      <c r="D751" s="164">
        <v>0</v>
      </c>
      <c r="E751" s="164"/>
      <c r="F751" s="164"/>
      <c r="G751" s="170">
        <f>'Ingredients Price List'!F751</f>
        <v>0</v>
      </c>
      <c r="H751" s="163">
        <f>'Ingredients Price List'!G751</f>
        <v>0</v>
      </c>
      <c r="I751" s="171">
        <f>'Ingredients Price List'!H751</f>
        <v>0</v>
      </c>
      <c r="J751" s="175"/>
      <c r="K751" s="173">
        <f>'Ingredients Price List'!G751</f>
        <v>0</v>
      </c>
      <c r="L751" s="174">
        <f>J751*'Ingredients Price List'!I751</f>
        <v>0</v>
      </c>
      <c r="N751" s="110"/>
    </row>
    <row r="752" spans="2:14" ht="15.95" hidden="1" customHeight="1" x14ac:dyDescent="0.25">
      <c r="B752" s="162" t="str">
        <f>'Ingredients Price List'!B752</f>
        <v>Store Cupboard Ingredients</v>
      </c>
      <c r="C752" s="163">
        <f>'Ingredients Price List'!D752</f>
        <v>0</v>
      </c>
      <c r="D752" s="164">
        <v>0</v>
      </c>
      <c r="E752" s="164"/>
      <c r="F752" s="164"/>
      <c r="G752" s="170">
        <f>'Ingredients Price List'!F752</f>
        <v>0</v>
      </c>
      <c r="H752" s="163">
        <f>'Ingredients Price List'!G752</f>
        <v>0</v>
      </c>
      <c r="I752" s="171">
        <f>'Ingredients Price List'!H752</f>
        <v>0</v>
      </c>
      <c r="J752" s="175"/>
      <c r="K752" s="173">
        <f>'Ingredients Price List'!G752</f>
        <v>0</v>
      </c>
      <c r="L752" s="174">
        <f>J752*'Ingredients Price List'!I752</f>
        <v>0</v>
      </c>
      <c r="N752" s="110"/>
    </row>
    <row r="753" spans="2:14" ht="15.95" hidden="1" customHeight="1" x14ac:dyDescent="0.25">
      <c r="B753" s="162" t="str">
        <f>'Ingredients Price List'!B753</f>
        <v>Store Cupboard Ingredients</v>
      </c>
      <c r="C753" s="163">
        <f>'Ingredients Price List'!D753</f>
        <v>0</v>
      </c>
      <c r="D753" s="164">
        <v>0</v>
      </c>
      <c r="E753" s="164"/>
      <c r="F753" s="164"/>
      <c r="G753" s="170">
        <f>'Ingredients Price List'!F753</f>
        <v>0</v>
      </c>
      <c r="H753" s="163">
        <f>'Ingredients Price List'!G753</f>
        <v>0</v>
      </c>
      <c r="I753" s="171">
        <f>'Ingredients Price List'!H753</f>
        <v>0</v>
      </c>
      <c r="J753" s="175"/>
      <c r="K753" s="173">
        <f>'Ingredients Price List'!G753</f>
        <v>0</v>
      </c>
      <c r="L753" s="174">
        <f>J753*'Ingredients Price List'!I753</f>
        <v>0</v>
      </c>
      <c r="N753" s="110"/>
    </row>
    <row r="754" spans="2:14" ht="15.95" hidden="1" customHeight="1" x14ac:dyDescent="0.25">
      <c r="B754" s="162" t="str">
        <f>'Ingredients Price List'!B754</f>
        <v>Store Cupboard Ingredients</v>
      </c>
      <c r="C754" s="163">
        <f>'Ingredients Price List'!D754</f>
        <v>0</v>
      </c>
      <c r="D754" s="164">
        <v>0</v>
      </c>
      <c r="E754" s="164"/>
      <c r="F754" s="164"/>
      <c r="G754" s="170">
        <f>'Ingredients Price List'!F754</f>
        <v>0</v>
      </c>
      <c r="H754" s="163">
        <f>'Ingredients Price List'!G754</f>
        <v>0</v>
      </c>
      <c r="I754" s="171">
        <f>'Ingredients Price List'!H754</f>
        <v>0</v>
      </c>
      <c r="J754" s="175"/>
      <c r="K754" s="173">
        <f>'Ingredients Price List'!G754</f>
        <v>0</v>
      </c>
      <c r="L754" s="174">
        <f>J754*'Ingredients Price List'!I754</f>
        <v>0</v>
      </c>
      <c r="N754" s="110"/>
    </row>
    <row r="755" spans="2:14" ht="15.95" hidden="1" customHeight="1" x14ac:dyDescent="0.25">
      <c r="B755" s="162" t="str">
        <f>'Ingredients Price List'!B755</f>
        <v>Store Cupboard Ingredients</v>
      </c>
      <c r="C755" s="163">
        <f>'Ingredients Price List'!D755</f>
        <v>0</v>
      </c>
      <c r="D755" s="164">
        <v>0</v>
      </c>
      <c r="E755" s="164"/>
      <c r="F755" s="164"/>
      <c r="G755" s="170">
        <f>'Ingredients Price List'!F755</f>
        <v>0</v>
      </c>
      <c r="H755" s="163">
        <f>'Ingredients Price List'!G755</f>
        <v>0</v>
      </c>
      <c r="I755" s="171">
        <f>'Ingredients Price List'!H755</f>
        <v>0</v>
      </c>
      <c r="J755" s="175"/>
      <c r="K755" s="173">
        <f>'Ingredients Price List'!G755</f>
        <v>0</v>
      </c>
      <c r="L755" s="174">
        <f>J755*'Ingredients Price List'!I755</f>
        <v>0</v>
      </c>
      <c r="N755" s="110"/>
    </row>
    <row r="756" spans="2:14" ht="15.95" hidden="1" customHeight="1" x14ac:dyDescent="0.25">
      <c r="B756" s="162" t="str">
        <f>'Ingredients Price List'!B756</f>
        <v>Store Cupboard Ingredients</v>
      </c>
      <c r="C756" s="163">
        <f>'Ingredients Price List'!D756</f>
        <v>0</v>
      </c>
      <c r="D756" s="164">
        <v>0</v>
      </c>
      <c r="E756" s="164"/>
      <c r="F756" s="164"/>
      <c r="G756" s="170">
        <f>'Ingredients Price List'!F756</f>
        <v>0</v>
      </c>
      <c r="H756" s="163">
        <f>'Ingredients Price List'!G756</f>
        <v>0</v>
      </c>
      <c r="I756" s="171">
        <f>'Ingredients Price List'!H756</f>
        <v>0</v>
      </c>
      <c r="J756" s="175"/>
      <c r="K756" s="173">
        <f>'Ingredients Price List'!G756</f>
        <v>0</v>
      </c>
      <c r="L756" s="174">
        <f>J756*'Ingredients Price List'!I756</f>
        <v>0</v>
      </c>
      <c r="N756" s="110"/>
    </row>
    <row r="757" spans="2:14" ht="15.95" hidden="1" customHeight="1" x14ac:dyDescent="0.25">
      <c r="B757" s="162" t="str">
        <f>'Ingredients Price List'!B757</f>
        <v>Store Cupboard Ingredients</v>
      </c>
      <c r="C757" s="163">
        <f>'Ingredients Price List'!D757</f>
        <v>0</v>
      </c>
      <c r="D757" s="164">
        <v>0</v>
      </c>
      <c r="E757" s="164"/>
      <c r="F757" s="164"/>
      <c r="G757" s="170">
        <f>'Ingredients Price List'!F757</f>
        <v>0</v>
      </c>
      <c r="H757" s="163">
        <f>'Ingredients Price List'!G757</f>
        <v>0</v>
      </c>
      <c r="I757" s="171">
        <f>'Ingredients Price List'!H757</f>
        <v>0</v>
      </c>
      <c r="J757" s="175"/>
      <c r="K757" s="173">
        <f>'Ingredients Price List'!G757</f>
        <v>0</v>
      </c>
      <c r="L757" s="174">
        <f>J757*'Ingredients Price List'!I757</f>
        <v>0</v>
      </c>
      <c r="N757" s="110"/>
    </row>
    <row r="758" spans="2:14" ht="15.95" hidden="1" customHeight="1" x14ac:dyDescent="0.25">
      <c r="B758" s="162" t="str">
        <f>'Ingredients Price List'!B758</f>
        <v>Store Cupboard Ingredients</v>
      </c>
      <c r="C758" s="163">
        <f>'Ingredients Price List'!D758</f>
        <v>0</v>
      </c>
      <c r="D758" s="164">
        <v>0</v>
      </c>
      <c r="E758" s="164"/>
      <c r="F758" s="164"/>
      <c r="G758" s="170">
        <f>'Ingredients Price List'!F758</f>
        <v>0</v>
      </c>
      <c r="H758" s="163">
        <f>'Ingredients Price List'!G758</f>
        <v>0</v>
      </c>
      <c r="I758" s="171">
        <f>'Ingredients Price List'!H758</f>
        <v>0</v>
      </c>
      <c r="J758" s="175"/>
      <c r="K758" s="173">
        <f>'Ingredients Price List'!G758</f>
        <v>0</v>
      </c>
      <c r="L758" s="174">
        <f>J758*'Ingredients Price List'!I758</f>
        <v>0</v>
      </c>
      <c r="N758" s="110"/>
    </row>
    <row r="759" spans="2:14" ht="15.95" hidden="1" customHeight="1" x14ac:dyDescent="0.25">
      <c r="B759" s="162" t="str">
        <f>'Ingredients Price List'!B759</f>
        <v>Store Cupboard Ingredients</v>
      </c>
      <c r="C759" s="163">
        <f>'Ingredients Price List'!D759</f>
        <v>0</v>
      </c>
      <c r="D759" s="164">
        <v>0</v>
      </c>
      <c r="E759" s="164"/>
      <c r="F759" s="164"/>
      <c r="G759" s="170">
        <f>'Ingredients Price List'!F759</f>
        <v>0</v>
      </c>
      <c r="H759" s="163">
        <f>'Ingredients Price List'!G759</f>
        <v>0</v>
      </c>
      <c r="I759" s="171">
        <f>'Ingredients Price List'!H759</f>
        <v>0</v>
      </c>
      <c r="J759" s="175"/>
      <c r="K759" s="173">
        <f>'Ingredients Price List'!G759</f>
        <v>0</v>
      </c>
      <c r="L759" s="174">
        <f>J759*'Ingredients Price List'!I759</f>
        <v>0</v>
      </c>
      <c r="N759" s="110"/>
    </row>
    <row r="760" spans="2:14" ht="15.95" hidden="1" customHeight="1" x14ac:dyDescent="0.25">
      <c r="B760" s="162" t="str">
        <f>'Ingredients Price List'!B760</f>
        <v>Store Cupboard Ingredients</v>
      </c>
      <c r="C760" s="163">
        <f>'Ingredients Price List'!D760</f>
        <v>0</v>
      </c>
      <c r="D760" s="164">
        <v>0</v>
      </c>
      <c r="E760" s="164"/>
      <c r="F760" s="164"/>
      <c r="G760" s="170">
        <f>'Ingredients Price List'!F760</f>
        <v>0</v>
      </c>
      <c r="H760" s="163">
        <f>'Ingredients Price List'!G760</f>
        <v>0</v>
      </c>
      <c r="I760" s="171">
        <f>'Ingredients Price List'!H760</f>
        <v>0</v>
      </c>
      <c r="J760" s="175"/>
      <c r="K760" s="173">
        <f>'Ingredients Price List'!G760</f>
        <v>0</v>
      </c>
      <c r="L760" s="174">
        <f>J760*'Ingredients Price List'!I760</f>
        <v>0</v>
      </c>
      <c r="N760" s="110"/>
    </row>
    <row r="761" spans="2:14" ht="15.95" hidden="1" customHeight="1" x14ac:dyDescent="0.25">
      <c r="B761" s="162" t="str">
        <f>'Ingredients Price List'!B761</f>
        <v>Store Cupboard Ingredients</v>
      </c>
      <c r="C761" s="163">
        <f>'Ingredients Price List'!D761</f>
        <v>0</v>
      </c>
      <c r="D761" s="164">
        <v>0</v>
      </c>
      <c r="E761" s="164"/>
      <c r="F761" s="164"/>
      <c r="G761" s="170">
        <f>'Ingredients Price List'!F761</f>
        <v>0</v>
      </c>
      <c r="H761" s="163">
        <f>'Ingredients Price List'!G761</f>
        <v>0</v>
      </c>
      <c r="I761" s="171">
        <f>'Ingredients Price List'!H761</f>
        <v>0</v>
      </c>
      <c r="J761" s="175"/>
      <c r="K761" s="173">
        <f>'Ingredients Price List'!G761</f>
        <v>0</v>
      </c>
      <c r="L761" s="174">
        <f>J761*'Ingredients Price List'!I761</f>
        <v>0</v>
      </c>
      <c r="N761" s="110"/>
    </row>
    <row r="762" spans="2:14" ht="15.95" hidden="1" customHeight="1" x14ac:dyDescent="0.25">
      <c r="B762" s="162" t="str">
        <f>'Ingredients Price List'!B762</f>
        <v>Store Cupboard Ingredients</v>
      </c>
      <c r="C762" s="163">
        <f>'Ingredients Price List'!D762</f>
        <v>0</v>
      </c>
      <c r="D762" s="164">
        <v>0</v>
      </c>
      <c r="E762" s="164"/>
      <c r="F762" s="164"/>
      <c r="G762" s="170">
        <f>'Ingredients Price List'!F762</f>
        <v>0</v>
      </c>
      <c r="H762" s="163">
        <f>'Ingredients Price List'!G762</f>
        <v>0</v>
      </c>
      <c r="I762" s="171">
        <f>'Ingredients Price List'!H762</f>
        <v>0</v>
      </c>
      <c r="J762" s="175"/>
      <c r="K762" s="173">
        <f>'Ingredients Price List'!G762</f>
        <v>0</v>
      </c>
      <c r="L762" s="174">
        <f>J762*'Ingredients Price List'!I762</f>
        <v>0</v>
      </c>
      <c r="N762" s="110"/>
    </row>
    <row r="763" spans="2:14" ht="15.95" hidden="1" customHeight="1" x14ac:dyDescent="0.25">
      <c r="B763" s="162" t="str">
        <f>'Ingredients Price List'!B763</f>
        <v>Store Cupboard Ingredients</v>
      </c>
      <c r="C763" s="163">
        <f>'Ingredients Price List'!D763</f>
        <v>0</v>
      </c>
      <c r="D763" s="164">
        <v>0</v>
      </c>
      <c r="E763" s="164"/>
      <c r="F763" s="164"/>
      <c r="G763" s="170">
        <f>'Ingredients Price List'!F763</f>
        <v>0</v>
      </c>
      <c r="H763" s="163">
        <f>'Ingredients Price List'!G763</f>
        <v>0</v>
      </c>
      <c r="I763" s="171">
        <f>'Ingredients Price List'!H763</f>
        <v>0</v>
      </c>
      <c r="J763" s="175"/>
      <c r="K763" s="173">
        <f>'Ingredients Price List'!G763</f>
        <v>0</v>
      </c>
      <c r="L763" s="174">
        <f>J763*'Ingredients Price List'!I763</f>
        <v>0</v>
      </c>
      <c r="N763" s="110"/>
    </row>
    <row r="764" spans="2:14" ht="15.95" hidden="1" customHeight="1" x14ac:dyDescent="0.25">
      <c r="B764" s="162" t="str">
        <f>'Ingredients Price List'!B764</f>
        <v>Store Cupboard Ingredients</v>
      </c>
      <c r="C764" s="163">
        <f>'Ingredients Price List'!D764</f>
        <v>0</v>
      </c>
      <c r="D764" s="164">
        <v>0</v>
      </c>
      <c r="E764" s="164"/>
      <c r="F764" s="164"/>
      <c r="G764" s="170">
        <f>'Ingredients Price List'!F764</f>
        <v>0</v>
      </c>
      <c r="H764" s="163">
        <f>'Ingredients Price List'!G764</f>
        <v>0</v>
      </c>
      <c r="I764" s="171">
        <f>'Ingredients Price List'!H764</f>
        <v>0</v>
      </c>
      <c r="J764" s="175"/>
      <c r="K764" s="173">
        <f>'Ingredients Price List'!G764</f>
        <v>0</v>
      </c>
      <c r="L764" s="174">
        <f>J764*'Ingredients Price List'!I764</f>
        <v>0</v>
      </c>
      <c r="N764" s="110"/>
    </row>
    <row r="765" spans="2:14" ht="15.95" hidden="1" customHeight="1" x14ac:dyDescent="0.25">
      <c r="B765" s="162" t="str">
        <f>'Ingredients Price List'!B765</f>
        <v>Store Cupboard Ingredients</v>
      </c>
      <c r="C765" s="163">
        <f>'Ingredients Price List'!D765</f>
        <v>0</v>
      </c>
      <c r="D765" s="164">
        <v>0</v>
      </c>
      <c r="E765" s="164"/>
      <c r="F765" s="164"/>
      <c r="G765" s="170">
        <f>'Ingredients Price List'!F765</f>
        <v>0</v>
      </c>
      <c r="H765" s="163">
        <f>'Ingredients Price List'!G765</f>
        <v>0</v>
      </c>
      <c r="I765" s="171">
        <f>'Ingredients Price List'!H765</f>
        <v>0</v>
      </c>
      <c r="J765" s="175"/>
      <c r="K765" s="173">
        <f>'Ingredients Price List'!G765</f>
        <v>0</v>
      </c>
      <c r="L765" s="174">
        <f>J765*'Ingredients Price List'!I765</f>
        <v>0</v>
      </c>
      <c r="N765" s="110"/>
    </row>
    <row r="766" spans="2:14" ht="15.95" hidden="1" customHeight="1" x14ac:dyDescent="0.25">
      <c r="B766" s="162" t="str">
        <f>'Ingredients Price List'!B766</f>
        <v>Store Cupboard Ingredients</v>
      </c>
      <c r="C766" s="163">
        <f>'Ingredients Price List'!D766</f>
        <v>0</v>
      </c>
      <c r="D766" s="164" t="str">
        <v>Baking powder</v>
      </c>
      <c r="E766" s="164"/>
      <c r="F766" s="164"/>
      <c r="G766" s="170">
        <f>'Ingredients Price List'!F766</f>
        <v>0</v>
      </c>
      <c r="H766" s="163">
        <f>'Ingredients Price List'!G766</f>
        <v>0</v>
      </c>
      <c r="I766" s="171">
        <f>'Ingredients Price List'!H766</f>
        <v>0</v>
      </c>
      <c r="J766" s="175"/>
      <c r="K766" s="173">
        <f>'Ingredients Price List'!G766</f>
        <v>0</v>
      </c>
      <c r="L766" s="174">
        <f>J766*'Ingredients Price List'!I766</f>
        <v>0</v>
      </c>
      <c r="N766" s="110"/>
    </row>
    <row r="767" spans="2:14" ht="15.95" hidden="1" customHeight="1" x14ac:dyDescent="0.25">
      <c r="B767" s="162" t="str">
        <f>'Ingredients Price List'!B767</f>
        <v>Store Cupboard Ingredients</v>
      </c>
      <c r="C767" s="163">
        <f>'Ingredients Price List'!D767</f>
        <v>0</v>
      </c>
      <c r="D767" s="164" t="str">
        <v>Cannellini Beans</v>
      </c>
      <c r="E767" s="164"/>
      <c r="F767" s="164"/>
      <c r="G767" s="170">
        <f>'Ingredients Price List'!F767</f>
        <v>0</v>
      </c>
      <c r="H767" s="163">
        <f>'Ingredients Price List'!G767</f>
        <v>0</v>
      </c>
      <c r="I767" s="171">
        <f>'Ingredients Price List'!H767</f>
        <v>0</v>
      </c>
      <c r="J767" s="175"/>
      <c r="K767" s="173">
        <f>'Ingredients Price List'!G767</f>
        <v>0</v>
      </c>
      <c r="L767" s="174">
        <f>J767*'Ingredients Price List'!I767</f>
        <v>0</v>
      </c>
      <c r="N767" s="110"/>
    </row>
    <row r="768" spans="2:14" ht="15.95" hidden="1" customHeight="1" x14ac:dyDescent="0.25">
      <c r="B768" s="162" t="str">
        <f>'Ingredients Price List'!B768</f>
        <v>Store Cupboard Ingredients</v>
      </c>
      <c r="C768" s="163">
        <f>'Ingredients Price List'!D768</f>
        <v>0</v>
      </c>
      <c r="D768" s="164" t="str">
        <v>Caster sugar</v>
      </c>
      <c r="E768" s="164"/>
      <c r="F768" s="164"/>
      <c r="G768" s="170">
        <f>'Ingredients Price List'!F768</f>
        <v>0</v>
      </c>
      <c r="H768" s="163">
        <f>'Ingredients Price List'!G768</f>
        <v>0</v>
      </c>
      <c r="I768" s="171">
        <f>'Ingredients Price List'!H768</f>
        <v>0</v>
      </c>
      <c r="J768" s="175"/>
      <c r="K768" s="173">
        <f>'Ingredients Price List'!G768</f>
        <v>0</v>
      </c>
      <c r="L768" s="174">
        <f>J768*'Ingredients Price List'!I768</f>
        <v>0</v>
      </c>
      <c r="N768" s="110"/>
    </row>
    <row r="769" spans="2:14" ht="15.95" hidden="1" customHeight="1" x14ac:dyDescent="0.25">
      <c r="B769" s="162" t="str">
        <f>'Ingredients Price List'!B769</f>
        <v>Store Cupboard Ingredients</v>
      </c>
      <c r="C769" s="163">
        <f>'Ingredients Price List'!D769</f>
        <v>0</v>
      </c>
      <c r="D769" s="164" t="str">
        <v>Cereal Portion Pack 45g</v>
      </c>
      <c r="E769" s="164"/>
      <c r="F769" s="164"/>
      <c r="G769" s="170">
        <f>'Ingredients Price List'!F769</f>
        <v>0</v>
      </c>
      <c r="H769" s="163">
        <f>'Ingredients Price List'!G769</f>
        <v>0</v>
      </c>
      <c r="I769" s="171">
        <f>'Ingredients Price List'!H769</f>
        <v>0</v>
      </c>
      <c r="J769" s="175"/>
      <c r="K769" s="173">
        <f>'Ingredients Price List'!G769</f>
        <v>0</v>
      </c>
      <c r="L769" s="174">
        <f>J769*'Ingredients Price List'!I769</f>
        <v>0</v>
      </c>
      <c r="N769" s="110"/>
    </row>
    <row r="770" spans="2:14" ht="15.95" hidden="1" customHeight="1" x14ac:dyDescent="0.25">
      <c r="B770" s="162" t="str">
        <f>'Ingredients Price List'!B770</f>
        <v>Store Cupboard Ingredients</v>
      </c>
      <c r="C770" s="163">
        <f>'Ingredients Price List'!D770</f>
        <v>0</v>
      </c>
      <c r="D770" s="164" t="str">
        <v>Chickpea flour</v>
      </c>
      <c r="E770" s="164"/>
      <c r="F770" s="164"/>
      <c r="G770" s="170">
        <f>'Ingredients Price List'!F770</f>
        <v>0</v>
      </c>
      <c r="H770" s="163">
        <f>'Ingredients Price List'!G770</f>
        <v>0</v>
      </c>
      <c r="I770" s="171">
        <f>'Ingredients Price List'!H770</f>
        <v>0</v>
      </c>
      <c r="J770" s="175"/>
      <c r="K770" s="173">
        <f>'Ingredients Price List'!G770</f>
        <v>0</v>
      </c>
      <c r="L770" s="174">
        <f>J770*'Ingredients Price List'!I770</f>
        <v>0</v>
      </c>
      <c r="N770" s="110"/>
    </row>
    <row r="771" spans="2:14" ht="15.95" hidden="1" customHeight="1" x14ac:dyDescent="0.25">
      <c r="B771" s="162" t="str">
        <f>'Ingredients Price List'!B771</f>
        <v>Store Cupboard Ingredients</v>
      </c>
      <c r="C771" s="163">
        <f>'Ingredients Price List'!D771</f>
        <v>0</v>
      </c>
      <c r="D771" s="164" t="str">
        <v>Corn flour</v>
      </c>
      <c r="E771" s="164"/>
      <c r="F771" s="164"/>
      <c r="G771" s="170">
        <f>'Ingredients Price List'!F771</f>
        <v>0</v>
      </c>
      <c r="H771" s="163">
        <f>'Ingredients Price List'!G771</f>
        <v>0</v>
      </c>
      <c r="I771" s="171">
        <f>'Ingredients Price List'!H771</f>
        <v>0</v>
      </c>
      <c r="J771" s="175"/>
      <c r="K771" s="173">
        <f>'Ingredients Price List'!G771</f>
        <v>0</v>
      </c>
      <c r="L771" s="174">
        <f>J771*'Ingredients Price List'!I771</f>
        <v>0</v>
      </c>
      <c r="N771" s="110"/>
    </row>
    <row r="772" spans="2:14" ht="15.95" hidden="1" customHeight="1" x14ac:dyDescent="0.25">
      <c r="B772" s="162" t="str">
        <f>'Ingredients Price List'!B772</f>
        <v>Store Cupboard Ingredients</v>
      </c>
      <c r="C772" s="163">
        <f>'Ingredients Price List'!D772</f>
        <v>0</v>
      </c>
      <c r="D772" s="164" t="str">
        <v>Golden syrup</v>
      </c>
      <c r="E772" s="164"/>
      <c r="F772" s="164"/>
      <c r="G772" s="170">
        <f>'Ingredients Price List'!F772</f>
        <v>0</v>
      </c>
      <c r="H772" s="163">
        <f>'Ingredients Price List'!G772</f>
        <v>0</v>
      </c>
      <c r="I772" s="171">
        <f>'Ingredients Price List'!H772</f>
        <v>0</v>
      </c>
      <c r="J772" s="175"/>
      <c r="K772" s="173">
        <f>'Ingredients Price List'!G772</f>
        <v>0</v>
      </c>
      <c r="L772" s="174">
        <f>J772*'Ingredients Price List'!I772</f>
        <v>0</v>
      </c>
      <c r="N772" s="110"/>
    </row>
    <row r="773" spans="2:14" ht="15.95" hidden="1" customHeight="1" x14ac:dyDescent="0.25">
      <c r="B773" s="162" t="str">
        <f>'Ingredients Price List'!B773</f>
        <v>Store Cupboard Ingredients</v>
      </c>
      <c r="C773" s="163">
        <f>'Ingredients Price List'!D773</f>
        <v>0</v>
      </c>
      <c r="D773" s="164" t="str">
        <v>Honey</v>
      </c>
      <c r="E773" s="164"/>
      <c r="F773" s="164"/>
      <c r="G773" s="170">
        <f>'Ingredients Price List'!F773</f>
        <v>0</v>
      </c>
      <c r="H773" s="163">
        <f>'Ingredients Price List'!G773</f>
        <v>0</v>
      </c>
      <c r="I773" s="171">
        <f>'Ingredients Price List'!H773</f>
        <v>0</v>
      </c>
      <c r="J773" s="175"/>
      <c r="K773" s="173">
        <f>'Ingredients Price List'!G773</f>
        <v>0</v>
      </c>
      <c r="L773" s="174">
        <f>J773*'Ingredients Price List'!I773</f>
        <v>0</v>
      </c>
      <c r="N773" s="110"/>
    </row>
    <row r="774" spans="2:14" ht="15.95" hidden="1" customHeight="1" x14ac:dyDescent="0.25">
      <c r="B774" s="162" t="str">
        <f>'Ingredients Price List'!B774</f>
        <v>Store Cupboard Ingredients</v>
      </c>
      <c r="C774" s="163">
        <f>'Ingredients Price List'!D774</f>
        <v>0</v>
      </c>
      <c r="D774" s="164" t="str">
        <v>Oats</v>
      </c>
      <c r="E774" s="164"/>
      <c r="F774" s="164"/>
      <c r="G774" s="170">
        <f>'Ingredients Price List'!F774</f>
        <v>0</v>
      </c>
      <c r="H774" s="163">
        <f>'Ingredients Price List'!G774</f>
        <v>0</v>
      </c>
      <c r="I774" s="171">
        <f>'Ingredients Price List'!H774</f>
        <v>0</v>
      </c>
      <c r="J774" s="175"/>
      <c r="K774" s="173">
        <f>'Ingredients Price List'!G774</f>
        <v>0</v>
      </c>
      <c r="L774" s="174">
        <f>J774*'Ingredients Price List'!I774</f>
        <v>0</v>
      </c>
      <c r="N774" s="110"/>
    </row>
    <row r="775" spans="2:14" ht="15.95" hidden="1" customHeight="1" x14ac:dyDescent="0.25">
      <c r="B775" s="162" t="str">
        <f>'Ingredients Price List'!B775</f>
        <v>Store Cupboard Ingredients</v>
      </c>
      <c r="C775" s="163">
        <f>'Ingredients Price List'!D775</f>
        <v>0</v>
      </c>
      <c r="D775" s="164" t="str">
        <v>Plain flour</v>
      </c>
      <c r="E775" s="164"/>
      <c r="F775" s="164"/>
      <c r="G775" s="170">
        <f>'Ingredients Price List'!F775</f>
        <v>0</v>
      </c>
      <c r="H775" s="163">
        <f>'Ingredients Price List'!G775</f>
        <v>0</v>
      </c>
      <c r="I775" s="171">
        <f>'Ingredients Price List'!H775</f>
        <v>0</v>
      </c>
      <c r="J775" s="175"/>
      <c r="K775" s="173">
        <f>'Ingredients Price List'!G775</f>
        <v>0</v>
      </c>
      <c r="L775" s="174">
        <f>J775*'Ingredients Price List'!I775</f>
        <v>0</v>
      </c>
      <c r="N775" s="110"/>
    </row>
    <row r="776" spans="2:14" ht="15.95" hidden="1" customHeight="1" x14ac:dyDescent="0.25">
      <c r="B776" s="162" t="str">
        <f>'Ingredients Price List'!B776</f>
        <v>My Own Ingredients</v>
      </c>
      <c r="C776" s="163">
        <f>'Ingredients Price List'!D776</f>
        <v>0</v>
      </c>
      <c r="D776" s="164" cm="1">
        <f t="array" ref="D776:D876">_xlfn._xlws.SORT(MyOwnIngredients1,1,1)</f>
        <v>0</v>
      </c>
      <c r="E776" s="164" t="e" cm="1" vm="1">
        <f t="array" ref="E776">_xlfn._xlws.FILTER(MyOwnIngredients2, (MyOwnIngredients2&lt;&gt;0))</f>
        <v>#VALUE!</v>
      </c>
      <c r="F776" s="169">
        <f>COUNTA(MyOwnIngredients)</f>
        <v>1</v>
      </c>
      <c r="G776" s="170">
        <f>'Ingredients Price List'!F776</f>
        <v>0</v>
      </c>
      <c r="H776" s="163">
        <f>'Ingredients Price List'!G776</f>
        <v>0</v>
      </c>
      <c r="I776" s="171">
        <f>'Ingredients Price List'!H776</f>
        <v>0</v>
      </c>
      <c r="J776" s="175"/>
      <c r="K776" s="173">
        <f>'Ingredients Price List'!G776</f>
        <v>0</v>
      </c>
      <c r="L776" s="174">
        <f>J776*'Ingredients Price List'!I776</f>
        <v>0</v>
      </c>
      <c r="N776" s="110"/>
    </row>
    <row r="777" spans="2:14" ht="15.95" hidden="1" customHeight="1" x14ac:dyDescent="0.25">
      <c r="B777" s="162" t="str">
        <f>'Ingredients Price List'!B777</f>
        <v>My Own Ingredients</v>
      </c>
      <c r="C777" s="163">
        <f>'Ingredients Price List'!D777</f>
        <v>0</v>
      </c>
      <c r="D777" s="164">
        <v>0</v>
      </c>
      <c r="E777" s="164"/>
      <c r="F777" s="164"/>
      <c r="G777" s="170">
        <f>'Ingredients Price List'!F777</f>
        <v>0</v>
      </c>
      <c r="H777" s="163">
        <f>'Ingredients Price List'!G777</f>
        <v>0</v>
      </c>
      <c r="I777" s="171">
        <f>'Ingredients Price List'!H777</f>
        <v>0</v>
      </c>
      <c r="J777" s="175"/>
      <c r="K777" s="173">
        <f>'Ingredients Price List'!G777</f>
        <v>0</v>
      </c>
      <c r="L777" s="174">
        <f>J777*'Ingredients Price List'!I777</f>
        <v>0</v>
      </c>
      <c r="N777" s="110"/>
    </row>
    <row r="778" spans="2:14" ht="15.95" hidden="1" customHeight="1" x14ac:dyDescent="0.25">
      <c r="B778" s="162" t="str">
        <f>'Ingredients Price List'!B778</f>
        <v>My Own Ingredients</v>
      </c>
      <c r="C778" s="163">
        <f>'Ingredients Price List'!D778</f>
        <v>0</v>
      </c>
      <c r="D778" s="164">
        <v>0</v>
      </c>
      <c r="E778" s="164"/>
      <c r="F778" s="164"/>
      <c r="G778" s="170">
        <f>'Ingredients Price List'!F778</f>
        <v>0</v>
      </c>
      <c r="H778" s="163">
        <f>'Ingredients Price List'!G778</f>
        <v>0</v>
      </c>
      <c r="I778" s="171">
        <f>'Ingredients Price List'!H778</f>
        <v>0</v>
      </c>
      <c r="J778" s="175"/>
      <c r="K778" s="173">
        <f>'Ingredients Price List'!G778</f>
        <v>0</v>
      </c>
      <c r="L778" s="174">
        <f>J778*'Ingredients Price List'!I778</f>
        <v>0</v>
      </c>
      <c r="N778" s="110"/>
    </row>
    <row r="779" spans="2:14" ht="15.95" hidden="1" customHeight="1" x14ac:dyDescent="0.25">
      <c r="B779" s="162" t="str">
        <f>'Ingredients Price List'!B779</f>
        <v>My Own Ingredients</v>
      </c>
      <c r="C779" s="163">
        <f>'Ingredients Price List'!D779</f>
        <v>0</v>
      </c>
      <c r="D779" s="164">
        <v>0</v>
      </c>
      <c r="E779" s="164"/>
      <c r="F779" s="164"/>
      <c r="G779" s="170">
        <f>'Ingredients Price List'!F779</f>
        <v>0</v>
      </c>
      <c r="H779" s="163">
        <f>'Ingredients Price List'!G779</f>
        <v>0</v>
      </c>
      <c r="I779" s="171">
        <f>'Ingredients Price List'!H779</f>
        <v>0</v>
      </c>
      <c r="J779" s="175"/>
      <c r="K779" s="173">
        <f>'Ingredients Price List'!G779</f>
        <v>0</v>
      </c>
      <c r="L779" s="174">
        <f>J779*'Ingredients Price List'!I779</f>
        <v>0</v>
      </c>
      <c r="N779" s="110"/>
    </row>
    <row r="780" spans="2:14" ht="15.95" hidden="1" customHeight="1" x14ac:dyDescent="0.25">
      <c r="B780" s="162" t="str">
        <f>'Ingredients Price List'!B780</f>
        <v>My Own Ingredients</v>
      </c>
      <c r="C780" s="163">
        <f>'Ingredients Price List'!D780</f>
        <v>0</v>
      </c>
      <c r="D780" s="164">
        <v>0</v>
      </c>
      <c r="E780" s="164"/>
      <c r="F780" s="164"/>
      <c r="G780" s="170">
        <f>'Ingredients Price List'!F780</f>
        <v>0</v>
      </c>
      <c r="H780" s="163">
        <f>'Ingredients Price List'!G780</f>
        <v>0</v>
      </c>
      <c r="I780" s="171">
        <f>'Ingredients Price List'!H780</f>
        <v>0</v>
      </c>
      <c r="J780" s="175"/>
      <c r="K780" s="173">
        <f>'Ingredients Price List'!G780</f>
        <v>0</v>
      </c>
      <c r="L780" s="174">
        <f>J780*'Ingredients Price List'!I780</f>
        <v>0</v>
      </c>
      <c r="N780" s="110"/>
    </row>
    <row r="781" spans="2:14" ht="15.95" hidden="1" customHeight="1" x14ac:dyDescent="0.25">
      <c r="B781" s="162" t="str">
        <f>'Ingredients Price List'!B781</f>
        <v>My Own Ingredients</v>
      </c>
      <c r="C781" s="163">
        <f>'Ingredients Price List'!D781</f>
        <v>0</v>
      </c>
      <c r="D781" s="164">
        <v>0</v>
      </c>
      <c r="E781" s="164"/>
      <c r="F781" s="164"/>
      <c r="G781" s="170">
        <f>'Ingredients Price List'!F781</f>
        <v>0</v>
      </c>
      <c r="H781" s="163">
        <f>'Ingredients Price List'!G781</f>
        <v>0</v>
      </c>
      <c r="I781" s="171">
        <f>'Ingredients Price List'!H781</f>
        <v>0</v>
      </c>
      <c r="J781" s="175"/>
      <c r="K781" s="173">
        <f>'Ingredients Price List'!G781</f>
        <v>0</v>
      </c>
      <c r="L781" s="174">
        <f>J781*'Ingredients Price List'!I781</f>
        <v>0</v>
      </c>
      <c r="N781" s="110"/>
    </row>
    <row r="782" spans="2:14" ht="15.95" hidden="1" customHeight="1" x14ac:dyDescent="0.25">
      <c r="B782" s="162" t="str">
        <f>'Ingredients Price List'!B782</f>
        <v>My Own Ingredients</v>
      </c>
      <c r="C782" s="163">
        <f>'Ingredients Price List'!D782</f>
        <v>0</v>
      </c>
      <c r="D782" s="164">
        <v>0</v>
      </c>
      <c r="E782" s="164"/>
      <c r="F782" s="164"/>
      <c r="G782" s="170">
        <f>'Ingredients Price List'!F782</f>
        <v>0</v>
      </c>
      <c r="H782" s="163">
        <f>'Ingredients Price List'!G782</f>
        <v>0</v>
      </c>
      <c r="I782" s="171">
        <f>'Ingredients Price List'!H782</f>
        <v>0</v>
      </c>
      <c r="J782" s="175"/>
      <c r="K782" s="173">
        <f>'Ingredients Price List'!G782</f>
        <v>0</v>
      </c>
      <c r="L782" s="174">
        <f>J782*'Ingredients Price List'!I782</f>
        <v>0</v>
      </c>
      <c r="N782" s="110"/>
    </row>
    <row r="783" spans="2:14" ht="15.95" hidden="1" customHeight="1" x14ac:dyDescent="0.25">
      <c r="B783" s="162" t="str">
        <f>'Ingredients Price List'!B783</f>
        <v>My Own Ingredients</v>
      </c>
      <c r="C783" s="163">
        <f>'Ingredients Price List'!D783</f>
        <v>0</v>
      </c>
      <c r="D783" s="164">
        <v>0</v>
      </c>
      <c r="E783" s="164"/>
      <c r="F783" s="164"/>
      <c r="G783" s="170">
        <f>'Ingredients Price List'!F783</f>
        <v>0</v>
      </c>
      <c r="H783" s="163">
        <f>'Ingredients Price List'!G783</f>
        <v>0</v>
      </c>
      <c r="I783" s="171">
        <f>'Ingredients Price List'!H783</f>
        <v>0</v>
      </c>
      <c r="J783" s="175"/>
      <c r="K783" s="173">
        <f>'Ingredients Price List'!G783</f>
        <v>0</v>
      </c>
      <c r="L783" s="174">
        <f>J783*'Ingredients Price List'!I783</f>
        <v>0</v>
      </c>
      <c r="N783" s="110"/>
    </row>
    <row r="784" spans="2:14" ht="15.95" hidden="1" customHeight="1" x14ac:dyDescent="0.25">
      <c r="B784" s="162" t="str">
        <f>'Ingredients Price List'!B784</f>
        <v>My Own Ingredients</v>
      </c>
      <c r="C784" s="163">
        <f>'Ingredients Price List'!D784</f>
        <v>0</v>
      </c>
      <c r="D784" s="164">
        <v>0</v>
      </c>
      <c r="E784" s="164"/>
      <c r="F784" s="164"/>
      <c r="G784" s="170">
        <f>'Ingredients Price List'!F784</f>
        <v>0</v>
      </c>
      <c r="H784" s="163">
        <f>'Ingredients Price List'!G784</f>
        <v>0</v>
      </c>
      <c r="I784" s="171">
        <f>'Ingredients Price List'!H784</f>
        <v>0</v>
      </c>
      <c r="J784" s="175"/>
      <c r="K784" s="173">
        <f>'Ingredients Price List'!G784</f>
        <v>0</v>
      </c>
      <c r="L784" s="174">
        <f>J784*'Ingredients Price List'!I784</f>
        <v>0</v>
      </c>
      <c r="N784" s="110"/>
    </row>
    <row r="785" spans="2:14" ht="15.95" hidden="1" customHeight="1" x14ac:dyDescent="0.25">
      <c r="B785" s="162" t="str">
        <f>'Ingredients Price List'!B785</f>
        <v>My Own Ingredients</v>
      </c>
      <c r="C785" s="163">
        <f>'Ingredients Price List'!D785</f>
        <v>0</v>
      </c>
      <c r="D785" s="164">
        <v>0</v>
      </c>
      <c r="E785" s="164"/>
      <c r="F785" s="164"/>
      <c r="G785" s="170">
        <f>'Ingredients Price List'!F785</f>
        <v>0</v>
      </c>
      <c r="H785" s="163">
        <f>'Ingredients Price List'!G785</f>
        <v>0</v>
      </c>
      <c r="I785" s="171">
        <f>'Ingredients Price List'!H785</f>
        <v>0</v>
      </c>
      <c r="J785" s="175"/>
      <c r="K785" s="173">
        <f>'Ingredients Price List'!G785</f>
        <v>0</v>
      </c>
      <c r="L785" s="174">
        <f>J785*'Ingredients Price List'!I785</f>
        <v>0</v>
      </c>
      <c r="N785" s="110"/>
    </row>
    <row r="786" spans="2:14" ht="15.95" hidden="1" customHeight="1" x14ac:dyDescent="0.25">
      <c r="B786" s="162" t="str">
        <f>'Ingredients Price List'!B786</f>
        <v>My Own Ingredients</v>
      </c>
      <c r="C786" s="163">
        <f>'Ingredients Price List'!D786</f>
        <v>0</v>
      </c>
      <c r="D786" s="164">
        <v>0</v>
      </c>
      <c r="E786" s="164"/>
      <c r="F786" s="164"/>
      <c r="G786" s="170">
        <f>'Ingredients Price List'!F786</f>
        <v>0</v>
      </c>
      <c r="H786" s="163">
        <f>'Ingredients Price List'!G786</f>
        <v>0</v>
      </c>
      <c r="I786" s="171">
        <f>'Ingredients Price List'!H786</f>
        <v>0</v>
      </c>
      <c r="J786" s="175"/>
      <c r="K786" s="173">
        <f>'Ingredients Price List'!G786</f>
        <v>0</v>
      </c>
      <c r="L786" s="174">
        <f>J786*'Ingredients Price List'!I786</f>
        <v>0</v>
      </c>
      <c r="N786" s="110"/>
    </row>
    <row r="787" spans="2:14" ht="15.95" hidden="1" customHeight="1" x14ac:dyDescent="0.25">
      <c r="B787" s="162" t="str">
        <f>'Ingredients Price List'!B787</f>
        <v>My Own Ingredients</v>
      </c>
      <c r="C787" s="163">
        <f>'Ingredients Price List'!D787</f>
        <v>0</v>
      </c>
      <c r="D787" s="164">
        <v>0</v>
      </c>
      <c r="E787" s="164"/>
      <c r="F787" s="164"/>
      <c r="G787" s="170">
        <f>'Ingredients Price List'!F787</f>
        <v>0</v>
      </c>
      <c r="H787" s="163">
        <f>'Ingredients Price List'!G787</f>
        <v>0</v>
      </c>
      <c r="I787" s="171">
        <f>'Ingredients Price List'!H787</f>
        <v>0</v>
      </c>
      <c r="J787" s="175"/>
      <c r="K787" s="173">
        <f>'Ingredients Price List'!G787</f>
        <v>0</v>
      </c>
      <c r="L787" s="174">
        <f>J787*'Ingredients Price List'!I787</f>
        <v>0</v>
      </c>
      <c r="N787" s="110"/>
    </row>
    <row r="788" spans="2:14" ht="15.95" hidden="1" customHeight="1" x14ac:dyDescent="0.25">
      <c r="B788" s="162" t="str">
        <f>'Ingredients Price List'!B788</f>
        <v>My Own Ingredients</v>
      </c>
      <c r="C788" s="163">
        <f>'Ingredients Price List'!D788</f>
        <v>0</v>
      </c>
      <c r="D788" s="164">
        <v>0</v>
      </c>
      <c r="E788" s="164"/>
      <c r="F788" s="164"/>
      <c r="G788" s="170">
        <f>'Ingredients Price List'!F788</f>
        <v>0</v>
      </c>
      <c r="H788" s="163">
        <f>'Ingredients Price List'!G788</f>
        <v>0</v>
      </c>
      <c r="I788" s="171">
        <f>'Ingredients Price List'!H788</f>
        <v>0</v>
      </c>
      <c r="J788" s="175"/>
      <c r="K788" s="173">
        <f>'Ingredients Price List'!G788</f>
        <v>0</v>
      </c>
      <c r="L788" s="174">
        <f>J788*'Ingredients Price List'!I788</f>
        <v>0</v>
      </c>
      <c r="N788" s="110"/>
    </row>
    <row r="789" spans="2:14" ht="15.95" hidden="1" customHeight="1" x14ac:dyDescent="0.25">
      <c r="B789" s="162" t="str">
        <f>'Ingredients Price List'!B789</f>
        <v>My Own Ingredients</v>
      </c>
      <c r="C789" s="163">
        <f>'Ingredients Price List'!D789</f>
        <v>0</v>
      </c>
      <c r="D789" s="164">
        <v>0</v>
      </c>
      <c r="E789" s="164"/>
      <c r="F789" s="164"/>
      <c r="G789" s="170">
        <f>'Ingredients Price List'!F789</f>
        <v>0</v>
      </c>
      <c r="H789" s="163">
        <f>'Ingredients Price List'!G789</f>
        <v>0</v>
      </c>
      <c r="I789" s="171">
        <f>'Ingredients Price List'!H789</f>
        <v>0</v>
      </c>
      <c r="J789" s="175"/>
      <c r="K789" s="173">
        <f>'Ingredients Price List'!G789</f>
        <v>0</v>
      </c>
      <c r="L789" s="174">
        <f>J789*'Ingredients Price List'!I789</f>
        <v>0</v>
      </c>
      <c r="N789" s="110"/>
    </row>
    <row r="790" spans="2:14" ht="15.95" hidden="1" customHeight="1" x14ac:dyDescent="0.25">
      <c r="B790" s="162" t="str">
        <f>'Ingredients Price List'!B790</f>
        <v>My Own Ingredients</v>
      </c>
      <c r="C790" s="163">
        <f>'Ingredients Price List'!D790</f>
        <v>0</v>
      </c>
      <c r="D790" s="164">
        <v>0</v>
      </c>
      <c r="E790" s="164"/>
      <c r="F790" s="164"/>
      <c r="G790" s="170">
        <f>'Ingredients Price List'!F790</f>
        <v>0</v>
      </c>
      <c r="H790" s="163">
        <f>'Ingredients Price List'!G790</f>
        <v>0</v>
      </c>
      <c r="I790" s="171">
        <f>'Ingredients Price List'!H790</f>
        <v>0</v>
      </c>
      <c r="J790" s="175"/>
      <c r="K790" s="173">
        <f>'Ingredients Price List'!G790</f>
        <v>0</v>
      </c>
      <c r="L790" s="174">
        <f>J790*'Ingredients Price List'!I790</f>
        <v>0</v>
      </c>
      <c r="N790" s="110"/>
    </row>
    <row r="791" spans="2:14" ht="15.95" hidden="1" customHeight="1" x14ac:dyDescent="0.25">
      <c r="B791" s="162" t="str">
        <f>'Ingredients Price List'!B791</f>
        <v>My Own Ingredients</v>
      </c>
      <c r="C791" s="163">
        <f>'Ingredients Price List'!D791</f>
        <v>0</v>
      </c>
      <c r="D791" s="164">
        <v>0</v>
      </c>
      <c r="E791" s="164"/>
      <c r="F791" s="164"/>
      <c r="G791" s="170">
        <f>'Ingredients Price List'!F791</f>
        <v>0</v>
      </c>
      <c r="H791" s="163">
        <f>'Ingredients Price List'!G791</f>
        <v>0</v>
      </c>
      <c r="I791" s="171">
        <f>'Ingredients Price List'!H791</f>
        <v>0</v>
      </c>
      <c r="J791" s="175"/>
      <c r="K791" s="173">
        <f>'Ingredients Price List'!G791</f>
        <v>0</v>
      </c>
      <c r="L791" s="174">
        <f>J791*'Ingredients Price List'!I791</f>
        <v>0</v>
      </c>
      <c r="N791" s="110"/>
    </row>
    <row r="792" spans="2:14" ht="15.95" hidden="1" customHeight="1" x14ac:dyDescent="0.25">
      <c r="B792" s="162" t="str">
        <f>'Ingredients Price List'!B792</f>
        <v>My Own Ingredients</v>
      </c>
      <c r="C792" s="163">
        <f>'Ingredients Price List'!D792</f>
        <v>0</v>
      </c>
      <c r="D792" s="164">
        <v>0</v>
      </c>
      <c r="E792" s="164"/>
      <c r="F792" s="164"/>
      <c r="G792" s="170">
        <f>'Ingredients Price List'!F792</f>
        <v>0</v>
      </c>
      <c r="H792" s="163">
        <f>'Ingredients Price List'!G792</f>
        <v>0</v>
      </c>
      <c r="I792" s="171">
        <f>'Ingredients Price List'!H792</f>
        <v>0</v>
      </c>
      <c r="J792" s="175"/>
      <c r="K792" s="173">
        <f>'Ingredients Price List'!G792</f>
        <v>0</v>
      </c>
      <c r="L792" s="174">
        <f>J792*'Ingredients Price List'!I792</f>
        <v>0</v>
      </c>
      <c r="N792" s="110"/>
    </row>
    <row r="793" spans="2:14" ht="15.95" hidden="1" customHeight="1" x14ac:dyDescent="0.25">
      <c r="B793" s="162" t="str">
        <f>'Ingredients Price List'!B793</f>
        <v>My Own Ingredients</v>
      </c>
      <c r="C793" s="163">
        <f>'Ingredients Price List'!D793</f>
        <v>0</v>
      </c>
      <c r="D793" s="164">
        <v>0</v>
      </c>
      <c r="E793" s="164"/>
      <c r="F793" s="164"/>
      <c r="G793" s="170">
        <f>'Ingredients Price List'!F793</f>
        <v>0</v>
      </c>
      <c r="H793" s="163">
        <f>'Ingredients Price List'!G793</f>
        <v>0</v>
      </c>
      <c r="I793" s="171">
        <f>'Ingredients Price List'!H793</f>
        <v>0</v>
      </c>
      <c r="J793" s="175"/>
      <c r="K793" s="173">
        <f>'Ingredients Price List'!G793</f>
        <v>0</v>
      </c>
      <c r="L793" s="174">
        <f>J793*'Ingredients Price List'!I793</f>
        <v>0</v>
      </c>
      <c r="N793" s="110"/>
    </row>
    <row r="794" spans="2:14" ht="15.95" hidden="1" customHeight="1" x14ac:dyDescent="0.25">
      <c r="B794" s="162" t="str">
        <f>'Ingredients Price List'!B794</f>
        <v>My Own Ingredients</v>
      </c>
      <c r="C794" s="163">
        <f>'Ingredients Price List'!D794</f>
        <v>0</v>
      </c>
      <c r="D794" s="164">
        <v>0</v>
      </c>
      <c r="E794" s="164"/>
      <c r="F794" s="164"/>
      <c r="G794" s="170">
        <f>'Ingredients Price List'!F794</f>
        <v>0</v>
      </c>
      <c r="H794" s="163">
        <f>'Ingredients Price List'!G794</f>
        <v>0</v>
      </c>
      <c r="I794" s="171">
        <f>'Ingredients Price List'!H794</f>
        <v>0</v>
      </c>
      <c r="J794" s="175"/>
      <c r="K794" s="173">
        <f>'Ingredients Price List'!G794</f>
        <v>0</v>
      </c>
      <c r="L794" s="174">
        <f>J794*'Ingredients Price List'!I794</f>
        <v>0</v>
      </c>
      <c r="N794" s="110"/>
    </row>
    <row r="795" spans="2:14" ht="15.95" hidden="1" customHeight="1" x14ac:dyDescent="0.25">
      <c r="B795" s="162" t="str">
        <f>'Ingredients Price List'!B795</f>
        <v>My Own Ingredients</v>
      </c>
      <c r="C795" s="163">
        <f>'Ingredients Price List'!D795</f>
        <v>0</v>
      </c>
      <c r="D795" s="164">
        <v>0</v>
      </c>
      <c r="E795" s="164"/>
      <c r="F795" s="164"/>
      <c r="G795" s="170">
        <f>'Ingredients Price List'!F795</f>
        <v>0</v>
      </c>
      <c r="H795" s="163">
        <f>'Ingredients Price List'!G795</f>
        <v>0</v>
      </c>
      <c r="I795" s="171">
        <f>'Ingredients Price List'!H795</f>
        <v>0</v>
      </c>
      <c r="J795" s="175"/>
      <c r="K795" s="173">
        <f>'Ingredients Price List'!G795</f>
        <v>0</v>
      </c>
      <c r="L795" s="174">
        <f>J795*'Ingredients Price List'!I795</f>
        <v>0</v>
      </c>
      <c r="N795" s="110"/>
    </row>
    <row r="796" spans="2:14" ht="15.95" hidden="1" customHeight="1" x14ac:dyDescent="0.25">
      <c r="B796" s="162" t="str">
        <f>'Ingredients Price List'!B796</f>
        <v>My Own Ingredients</v>
      </c>
      <c r="C796" s="163">
        <f>'Ingredients Price List'!D796</f>
        <v>0</v>
      </c>
      <c r="D796" s="164">
        <v>0</v>
      </c>
      <c r="E796" s="164"/>
      <c r="F796" s="164"/>
      <c r="G796" s="170">
        <f>'Ingredients Price List'!F796</f>
        <v>0</v>
      </c>
      <c r="H796" s="163">
        <f>'Ingredients Price List'!G796</f>
        <v>0</v>
      </c>
      <c r="I796" s="171">
        <f>'Ingredients Price List'!H796</f>
        <v>0</v>
      </c>
      <c r="J796" s="175"/>
      <c r="K796" s="173">
        <f>'Ingredients Price List'!G796</f>
        <v>0</v>
      </c>
      <c r="L796" s="174">
        <f>J796*'Ingredients Price List'!I796</f>
        <v>0</v>
      </c>
      <c r="N796" s="110"/>
    </row>
    <row r="797" spans="2:14" ht="15.95" hidden="1" customHeight="1" x14ac:dyDescent="0.25">
      <c r="B797" s="162" t="str">
        <f>'Ingredients Price List'!B797</f>
        <v>My Own Ingredients</v>
      </c>
      <c r="C797" s="163">
        <f>'Ingredients Price List'!D797</f>
        <v>0</v>
      </c>
      <c r="D797" s="164">
        <v>0</v>
      </c>
      <c r="E797" s="164"/>
      <c r="F797" s="164"/>
      <c r="G797" s="170">
        <f>'Ingredients Price List'!F797</f>
        <v>0</v>
      </c>
      <c r="H797" s="163">
        <f>'Ingredients Price List'!G797</f>
        <v>0</v>
      </c>
      <c r="I797" s="171">
        <f>'Ingredients Price List'!H797</f>
        <v>0</v>
      </c>
      <c r="J797" s="175"/>
      <c r="K797" s="173">
        <f>'Ingredients Price List'!G797</f>
        <v>0</v>
      </c>
      <c r="L797" s="174">
        <f>J797*'Ingredients Price List'!I797</f>
        <v>0</v>
      </c>
      <c r="N797" s="110"/>
    </row>
    <row r="798" spans="2:14" ht="15.95" hidden="1" customHeight="1" x14ac:dyDescent="0.25">
      <c r="B798" s="162" t="str">
        <f>'Ingredients Price List'!B798</f>
        <v>My Own Ingredients</v>
      </c>
      <c r="C798" s="163">
        <f>'Ingredients Price List'!D798</f>
        <v>0</v>
      </c>
      <c r="D798" s="164">
        <v>0</v>
      </c>
      <c r="E798" s="164"/>
      <c r="F798" s="164"/>
      <c r="G798" s="170">
        <f>'Ingredients Price List'!F798</f>
        <v>0</v>
      </c>
      <c r="H798" s="163">
        <f>'Ingredients Price List'!G798</f>
        <v>0</v>
      </c>
      <c r="I798" s="171">
        <f>'Ingredients Price List'!H798</f>
        <v>0</v>
      </c>
      <c r="J798" s="175"/>
      <c r="K798" s="173">
        <f>'Ingredients Price List'!G798</f>
        <v>0</v>
      </c>
      <c r="L798" s="174">
        <f>J798*'Ingredients Price List'!I798</f>
        <v>0</v>
      </c>
      <c r="N798" s="110"/>
    </row>
    <row r="799" spans="2:14" ht="15.95" hidden="1" customHeight="1" x14ac:dyDescent="0.25">
      <c r="B799" s="162" t="str">
        <f>'Ingredients Price List'!B799</f>
        <v>My Own Ingredients</v>
      </c>
      <c r="C799" s="163">
        <f>'Ingredients Price List'!D799</f>
        <v>0</v>
      </c>
      <c r="D799" s="164">
        <v>0</v>
      </c>
      <c r="E799" s="164"/>
      <c r="F799" s="164"/>
      <c r="G799" s="170">
        <f>'Ingredients Price List'!F799</f>
        <v>0</v>
      </c>
      <c r="H799" s="163">
        <f>'Ingredients Price List'!G799</f>
        <v>0</v>
      </c>
      <c r="I799" s="171">
        <f>'Ingredients Price List'!H799</f>
        <v>0</v>
      </c>
      <c r="J799" s="175"/>
      <c r="K799" s="173">
        <f>'Ingredients Price List'!G799</f>
        <v>0</v>
      </c>
      <c r="L799" s="174">
        <f>J799*'Ingredients Price List'!I799</f>
        <v>0</v>
      </c>
      <c r="N799" s="110"/>
    </row>
    <row r="800" spans="2:14" ht="15.95" hidden="1" customHeight="1" x14ac:dyDescent="0.25">
      <c r="B800" s="162" t="str">
        <f>'Ingredients Price List'!B800</f>
        <v>My Own Ingredients</v>
      </c>
      <c r="C800" s="163">
        <f>'Ingredients Price List'!D800</f>
        <v>0</v>
      </c>
      <c r="D800" s="164">
        <v>0</v>
      </c>
      <c r="E800" s="164"/>
      <c r="F800" s="164"/>
      <c r="G800" s="170">
        <f>'Ingredients Price List'!F800</f>
        <v>0</v>
      </c>
      <c r="H800" s="163">
        <f>'Ingredients Price List'!G800</f>
        <v>0</v>
      </c>
      <c r="I800" s="171">
        <f>'Ingredients Price List'!H800</f>
        <v>0</v>
      </c>
      <c r="J800" s="175"/>
      <c r="K800" s="173">
        <f>'Ingredients Price List'!G800</f>
        <v>0</v>
      </c>
      <c r="L800" s="174">
        <f>J800*'Ingredients Price List'!I800</f>
        <v>0</v>
      </c>
      <c r="N800" s="110"/>
    </row>
    <row r="801" spans="2:14" ht="15.95" hidden="1" customHeight="1" x14ac:dyDescent="0.25">
      <c r="B801" s="162" t="str">
        <f>'Ingredients Price List'!B801</f>
        <v>My Own Ingredients</v>
      </c>
      <c r="C801" s="163">
        <f>'Ingredients Price List'!D801</f>
        <v>0</v>
      </c>
      <c r="D801" s="164">
        <v>0</v>
      </c>
      <c r="E801" s="164"/>
      <c r="F801" s="164"/>
      <c r="G801" s="170">
        <f>'Ingredients Price List'!F801</f>
        <v>0</v>
      </c>
      <c r="H801" s="163">
        <f>'Ingredients Price List'!G801</f>
        <v>0</v>
      </c>
      <c r="I801" s="171">
        <f>'Ingredients Price List'!H801</f>
        <v>0</v>
      </c>
      <c r="J801" s="175"/>
      <c r="K801" s="173">
        <f>'Ingredients Price List'!G801</f>
        <v>0</v>
      </c>
      <c r="L801" s="174">
        <f>J801*'Ingredients Price List'!I801</f>
        <v>0</v>
      </c>
      <c r="N801" s="110"/>
    </row>
    <row r="802" spans="2:14" ht="15.95" hidden="1" customHeight="1" x14ac:dyDescent="0.25">
      <c r="B802" s="162" t="str">
        <f>'Ingredients Price List'!B802</f>
        <v>My Own Ingredients</v>
      </c>
      <c r="C802" s="163">
        <f>'Ingredients Price List'!D802</f>
        <v>0</v>
      </c>
      <c r="D802" s="164">
        <v>0</v>
      </c>
      <c r="E802" s="164"/>
      <c r="F802" s="164"/>
      <c r="G802" s="170">
        <f>'Ingredients Price List'!F802</f>
        <v>0</v>
      </c>
      <c r="H802" s="163">
        <f>'Ingredients Price List'!G802</f>
        <v>0</v>
      </c>
      <c r="I802" s="171">
        <f>'Ingredients Price List'!H802</f>
        <v>0</v>
      </c>
      <c r="J802" s="175"/>
      <c r="K802" s="173">
        <f>'Ingredients Price List'!G802</f>
        <v>0</v>
      </c>
      <c r="L802" s="174">
        <f>J802*'Ingredients Price List'!I802</f>
        <v>0</v>
      </c>
      <c r="N802" s="110"/>
    </row>
    <row r="803" spans="2:14" ht="15.95" hidden="1" customHeight="1" x14ac:dyDescent="0.25">
      <c r="B803" s="162" t="str">
        <f>'Ingredients Price List'!B803</f>
        <v>My Own Ingredients</v>
      </c>
      <c r="C803" s="163">
        <f>'Ingredients Price List'!D803</f>
        <v>0</v>
      </c>
      <c r="D803" s="164">
        <v>0</v>
      </c>
      <c r="E803" s="164"/>
      <c r="F803" s="164"/>
      <c r="G803" s="170">
        <f>'Ingredients Price List'!F803</f>
        <v>0</v>
      </c>
      <c r="H803" s="163">
        <f>'Ingredients Price List'!G803</f>
        <v>0</v>
      </c>
      <c r="I803" s="171">
        <f>'Ingredients Price List'!H803</f>
        <v>0</v>
      </c>
      <c r="J803" s="175"/>
      <c r="K803" s="173">
        <f>'Ingredients Price List'!G803</f>
        <v>0</v>
      </c>
      <c r="L803" s="174">
        <f>J803*'Ingredients Price List'!I803</f>
        <v>0</v>
      </c>
      <c r="N803" s="110"/>
    </row>
    <row r="804" spans="2:14" ht="15.95" hidden="1" customHeight="1" x14ac:dyDescent="0.25">
      <c r="B804" s="162" t="str">
        <f>'Ingredients Price List'!B804</f>
        <v>My Own Ingredients</v>
      </c>
      <c r="C804" s="163">
        <f>'Ingredients Price List'!D804</f>
        <v>0</v>
      </c>
      <c r="D804" s="164">
        <v>0</v>
      </c>
      <c r="E804" s="164"/>
      <c r="F804" s="164"/>
      <c r="G804" s="170">
        <f>'Ingredients Price List'!F804</f>
        <v>0</v>
      </c>
      <c r="H804" s="163">
        <f>'Ingredients Price List'!G804</f>
        <v>0</v>
      </c>
      <c r="I804" s="171">
        <f>'Ingredients Price List'!H804</f>
        <v>0</v>
      </c>
      <c r="J804" s="175"/>
      <c r="K804" s="173">
        <f>'Ingredients Price List'!G804</f>
        <v>0</v>
      </c>
      <c r="L804" s="174">
        <f>J804*'Ingredients Price List'!I804</f>
        <v>0</v>
      </c>
      <c r="N804" s="110"/>
    </row>
    <row r="805" spans="2:14" ht="15.95" hidden="1" customHeight="1" x14ac:dyDescent="0.25">
      <c r="B805" s="162" t="str">
        <f>'Ingredients Price List'!B805</f>
        <v>My Own Ingredients</v>
      </c>
      <c r="C805" s="163">
        <f>'Ingredients Price List'!D805</f>
        <v>0</v>
      </c>
      <c r="D805" s="164">
        <v>0</v>
      </c>
      <c r="E805" s="164"/>
      <c r="F805" s="164"/>
      <c r="G805" s="170">
        <f>'Ingredients Price List'!F805</f>
        <v>0</v>
      </c>
      <c r="H805" s="163">
        <f>'Ingredients Price List'!G805</f>
        <v>0</v>
      </c>
      <c r="I805" s="171">
        <f>'Ingredients Price List'!H805</f>
        <v>0</v>
      </c>
      <c r="J805" s="175"/>
      <c r="K805" s="173">
        <f>'Ingredients Price List'!G805</f>
        <v>0</v>
      </c>
      <c r="L805" s="174">
        <f>J805*'Ingredients Price List'!I805</f>
        <v>0</v>
      </c>
      <c r="N805" s="110"/>
    </row>
    <row r="806" spans="2:14" ht="15.95" hidden="1" customHeight="1" x14ac:dyDescent="0.25">
      <c r="B806" s="162" t="str">
        <f>'Ingredients Price List'!B806</f>
        <v>My Own Ingredients</v>
      </c>
      <c r="C806" s="163">
        <f>'Ingredients Price List'!D806</f>
        <v>0</v>
      </c>
      <c r="D806" s="164">
        <v>0</v>
      </c>
      <c r="E806" s="164"/>
      <c r="F806" s="164"/>
      <c r="G806" s="170">
        <f>'Ingredients Price List'!F806</f>
        <v>0</v>
      </c>
      <c r="H806" s="163">
        <f>'Ingredients Price List'!G806</f>
        <v>0</v>
      </c>
      <c r="I806" s="171">
        <f>'Ingredients Price List'!H806</f>
        <v>0</v>
      </c>
      <c r="J806" s="175"/>
      <c r="K806" s="173">
        <f>'Ingredients Price List'!G806</f>
        <v>0</v>
      </c>
      <c r="L806" s="174">
        <f>J806*'Ingredients Price List'!I806</f>
        <v>0</v>
      </c>
      <c r="N806" s="110"/>
    </row>
    <row r="807" spans="2:14" ht="15.95" hidden="1" customHeight="1" x14ac:dyDescent="0.25">
      <c r="B807" s="162" t="str">
        <f>'Ingredients Price List'!B807</f>
        <v>My Own Ingredients</v>
      </c>
      <c r="C807" s="163">
        <f>'Ingredients Price List'!D807</f>
        <v>0</v>
      </c>
      <c r="D807" s="164">
        <v>0</v>
      </c>
      <c r="E807" s="164"/>
      <c r="F807" s="164"/>
      <c r="G807" s="170">
        <f>'Ingredients Price List'!F807</f>
        <v>0</v>
      </c>
      <c r="H807" s="163">
        <f>'Ingredients Price List'!G807</f>
        <v>0</v>
      </c>
      <c r="I807" s="171">
        <f>'Ingredients Price List'!H807</f>
        <v>0</v>
      </c>
      <c r="J807" s="175"/>
      <c r="K807" s="173">
        <f>'Ingredients Price List'!G807</f>
        <v>0</v>
      </c>
      <c r="L807" s="174">
        <f>J807*'Ingredients Price List'!I807</f>
        <v>0</v>
      </c>
      <c r="N807" s="110"/>
    </row>
    <row r="808" spans="2:14" ht="15.95" hidden="1" customHeight="1" x14ac:dyDescent="0.25">
      <c r="B808" s="162" t="str">
        <f>'Ingredients Price List'!B808</f>
        <v>My Own Ingredients</v>
      </c>
      <c r="C808" s="163">
        <f>'Ingredients Price List'!D808</f>
        <v>0</v>
      </c>
      <c r="D808" s="164">
        <v>0</v>
      </c>
      <c r="E808" s="164"/>
      <c r="F808" s="164"/>
      <c r="G808" s="170">
        <f>'Ingredients Price List'!F808</f>
        <v>0</v>
      </c>
      <c r="H808" s="163">
        <f>'Ingredients Price List'!G808</f>
        <v>0</v>
      </c>
      <c r="I808" s="171">
        <f>'Ingredients Price List'!H808</f>
        <v>0</v>
      </c>
      <c r="J808" s="175"/>
      <c r="K808" s="173">
        <f>'Ingredients Price List'!G808</f>
        <v>0</v>
      </c>
      <c r="L808" s="174">
        <f>J808*'Ingredients Price List'!I808</f>
        <v>0</v>
      </c>
      <c r="N808" s="110"/>
    </row>
    <row r="809" spans="2:14" ht="15.95" hidden="1" customHeight="1" x14ac:dyDescent="0.25">
      <c r="B809" s="162" t="str">
        <f>'Ingredients Price List'!B809</f>
        <v>My Own Ingredients</v>
      </c>
      <c r="C809" s="163">
        <f>'Ingredients Price List'!D809</f>
        <v>0</v>
      </c>
      <c r="D809" s="164">
        <v>0</v>
      </c>
      <c r="E809" s="164"/>
      <c r="F809" s="164"/>
      <c r="G809" s="170">
        <f>'Ingredients Price List'!F809</f>
        <v>0</v>
      </c>
      <c r="H809" s="163">
        <f>'Ingredients Price List'!G809</f>
        <v>0</v>
      </c>
      <c r="I809" s="171">
        <f>'Ingredients Price List'!H809</f>
        <v>0</v>
      </c>
      <c r="J809" s="175"/>
      <c r="K809" s="173">
        <f>'Ingredients Price List'!G809</f>
        <v>0</v>
      </c>
      <c r="L809" s="174">
        <f>J809*'Ingredients Price List'!I809</f>
        <v>0</v>
      </c>
      <c r="N809" s="110"/>
    </row>
    <row r="810" spans="2:14" ht="15.95" hidden="1" customHeight="1" x14ac:dyDescent="0.25">
      <c r="B810" s="162" t="str">
        <f>'Ingredients Price List'!B810</f>
        <v>My Own Ingredients</v>
      </c>
      <c r="C810" s="163">
        <f>'Ingredients Price List'!D810</f>
        <v>0</v>
      </c>
      <c r="D810" s="164">
        <v>0</v>
      </c>
      <c r="E810" s="164"/>
      <c r="F810" s="164"/>
      <c r="G810" s="170">
        <f>'Ingredients Price List'!F810</f>
        <v>0</v>
      </c>
      <c r="H810" s="163">
        <f>'Ingredients Price List'!G810</f>
        <v>0</v>
      </c>
      <c r="I810" s="171">
        <f>'Ingredients Price List'!H810</f>
        <v>0</v>
      </c>
      <c r="J810" s="175"/>
      <c r="K810" s="173">
        <f>'Ingredients Price List'!G810</f>
        <v>0</v>
      </c>
      <c r="L810" s="174">
        <f>J810*'Ingredients Price List'!I810</f>
        <v>0</v>
      </c>
      <c r="N810" s="110"/>
    </row>
    <row r="811" spans="2:14" ht="15.95" hidden="1" customHeight="1" x14ac:dyDescent="0.25">
      <c r="B811" s="162" t="str">
        <f>'Ingredients Price List'!B811</f>
        <v>My Own Ingredients</v>
      </c>
      <c r="C811" s="163">
        <f>'Ingredients Price List'!D811</f>
        <v>0</v>
      </c>
      <c r="D811" s="164">
        <v>0</v>
      </c>
      <c r="E811" s="164"/>
      <c r="F811" s="164"/>
      <c r="G811" s="170">
        <f>'Ingredients Price List'!F811</f>
        <v>0</v>
      </c>
      <c r="H811" s="163">
        <f>'Ingredients Price List'!G811</f>
        <v>0</v>
      </c>
      <c r="I811" s="171">
        <f>'Ingredients Price List'!H811</f>
        <v>0</v>
      </c>
      <c r="J811" s="175"/>
      <c r="K811" s="173">
        <f>'Ingredients Price List'!G811</f>
        <v>0</v>
      </c>
      <c r="L811" s="174">
        <f>J811*'Ingredients Price List'!I811</f>
        <v>0</v>
      </c>
      <c r="N811" s="110"/>
    </row>
    <row r="812" spans="2:14" ht="15.95" hidden="1" customHeight="1" x14ac:dyDescent="0.25">
      <c r="B812" s="162" t="str">
        <f>'Ingredients Price List'!B812</f>
        <v>My Own Ingredients</v>
      </c>
      <c r="C812" s="163">
        <f>'Ingredients Price List'!D812</f>
        <v>0</v>
      </c>
      <c r="D812" s="164">
        <v>0</v>
      </c>
      <c r="E812" s="164"/>
      <c r="F812" s="164"/>
      <c r="G812" s="170">
        <f>'Ingredients Price List'!F812</f>
        <v>0</v>
      </c>
      <c r="H812" s="163">
        <f>'Ingredients Price List'!G812</f>
        <v>0</v>
      </c>
      <c r="I812" s="171">
        <f>'Ingredients Price List'!H812</f>
        <v>0</v>
      </c>
      <c r="J812" s="175"/>
      <c r="K812" s="173">
        <f>'Ingredients Price List'!G812</f>
        <v>0</v>
      </c>
      <c r="L812" s="174">
        <f>J812*'Ingredients Price List'!I812</f>
        <v>0</v>
      </c>
      <c r="N812" s="110"/>
    </row>
    <row r="813" spans="2:14" ht="15.95" hidden="1" customHeight="1" x14ac:dyDescent="0.25">
      <c r="B813" s="162" t="str">
        <f>'Ingredients Price List'!B813</f>
        <v>My Own Ingredients</v>
      </c>
      <c r="C813" s="163">
        <f>'Ingredients Price List'!D813</f>
        <v>0</v>
      </c>
      <c r="D813" s="164">
        <v>0</v>
      </c>
      <c r="E813" s="164"/>
      <c r="F813" s="164"/>
      <c r="G813" s="170">
        <f>'Ingredients Price List'!F813</f>
        <v>0</v>
      </c>
      <c r="H813" s="163">
        <f>'Ingredients Price List'!G813</f>
        <v>0</v>
      </c>
      <c r="I813" s="171">
        <f>'Ingredients Price List'!H813</f>
        <v>0</v>
      </c>
      <c r="J813" s="175"/>
      <c r="K813" s="173">
        <f>'Ingredients Price List'!G813</f>
        <v>0</v>
      </c>
      <c r="L813" s="174">
        <f>J813*'Ingredients Price List'!I813</f>
        <v>0</v>
      </c>
      <c r="N813" s="110"/>
    </row>
    <row r="814" spans="2:14" ht="15.95" hidden="1" customHeight="1" x14ac:dyDescent="0.25">
      <c r="B814" s="162" t="str">
        <f>'Ingredients Price List'!B814</f>
        <v>My Own Ingredients</v>
      </c>
      <c r="C814" s="163">
        <f>'Ingredients Price List'!D814</f>
        <v>0</v>
      </c>
      <c r="D814" s="164">
        <v>0</v>
      </c>
      <c r="E814" s="164"/>
      <c r="F814" s="164"/>
      <c r="G814" s="170">
        <f>'Ingredients Price List'!F814</f>
        <v>0</v>
      </c>
      <c r="H814" s="163">
        <f>'Ingredients Price List'!G814</f>
        <v>0</v>
      </c>
      <c r="I814" s="171">
        <f>'Ingredients Price List'!H814</f>
        <v>0</v>
      </c>
      <c r="J814" s="175"/>
      <c r="K814" s="173">
        <f>'Ingredients Price List'!G814</f>
        <v>0</v>
      </c>
      <c r="L814" s="174">
        <f>J814*'Ingredients Price List'!I814</f>
        <v>0</v>
      </c>
      <c r="N814" s="110"/>
    </row>
    <row r="815" spans="2:14" ht="15.95" hidden="1" customHeight="1" x14ac:dyDescent="0.25">
      <c r="B815" s="162" t="str">
        <f>'Ingredients Price List'!B815</f>
        <v>My Own Ingredients</v>
      </c>
      <c r="C815" s="163">
        <f>'Ingredients Price List'!D815</f>
        <v>0</v>
      </c>
      <c r="D815" s="164">
        <v>0</v>
      </c>
      <c r="E815" s="164"/>
      <c r="F815" s="164"/>
      <c r="G815" s="170">
        <f>'Ingredients Price List'!F815</f>
        <v>0</v>
      </c>
      <c r="H815" s="163">
        <f>'Ingredients Price List'!G815</f>
        <v>0</v>
      </c>
      <c r="I815" s="171">
        <f>'Ingredients Price List'!H815</f>
        <v>0</v>
      </c>
      <c r="J815" s="175"/>
      <c r="K815" s="173">
        <f>'Ingredients Price List'!G815</f>
        <v>0</v>
      </c>
      <c r="L815" s="174">
        <f>J815*'Ingredients Price List'!I815</f>
        <v>0</v>
      </c>
      <c r="N815" s="110"/>
    </row>
    <row r="816" spans="2:14" ht="15.95" hidden="1" customHeight="1" x14ac:dyDescent="0.25">
      <c r="B816" s="162" t="str">
        <f>'Ingredients Price List'!B816</f>
        <v>My Own Ingredients</v>
      </c>
      <c r="C816" s="163">
        <f>'Ingredients Price List'!D816</f>
        <v>0</v>
      </c>
      <c r="D816" s="164">
        <v>0</v>
      </c>
      <c r="E816" s="164"/>
      <c r="F816" s="164"/>
      <c r="G816" s="170">
        <f>'Ingredients Price List'!F816</f>
        <v>0</v>
      </c>
      <c r="H816" s="163">
        <f>'Ingredients Price List'!G816</f>
        <v>0</v>
      </c>
      <c r="I816" s="171">
        <f>'Ingredients Price List'!H816</f>
        <v>0</v>
      </c>
      <c r="J816" s="175"/>
      <c r="K816" s="173">
        <f>'Ingredients Price List'!G816</f>
        <v>0</v>
      </c>
      <c r="L816" s="174">
        <f>J816*'Ingredients Price List'!I816</f>
        <v>0</v>
      </c>
      <c r="N816" s="110"/>
    </row>
    <row r="817" spans="2:14" ht="15.95" hidden="1" customHeight="1" x14ac:dyDescent="0.25">
      <c r="B817" s="162" t="str">
        <f>'Ingredients Price List'!B817</f>
        <v>My Own Ingredients</v>
      </c>
      <c r="C817" s="163">
        <f>'Ingredients Price List'!D817</f>
        <v>0</v>
      </c>
      <c r="D817" s="164">
        <v>0</v>
      </c>
      <c r="E817" s="164"/>
      <c r="F817" s="164"/>
      <c r="G817" s="170">
        <f>'Ingredients Price List'!F817</f>
        <v>0</v>
      </c>
      <c r="H817" s="163">
        <f>'Ingredients Price List'!G817</f>
        <v>0</v>
      </c>
      <c r="I817" s="171">
        <f>'Ingredients Price List'!H817</f>
        <v>0</v>
      </c>
      <c r="J817" s="175"/>
      <c r="K817" s="173">
        <f>'Ingredients Price List'!G817</f>
        <v>0</v>
      </c>
      <c r="L817" s="174">
        <f>J817*'Ingredients Price List'!I817</f>
        <v>0</v>
      </c>
      <c r="N817" s="110"/>
    </row>
    <row r="818" spans="2:14" ht="15.95" hidden="1" customHeight="1" x14ac:dyDescent="0.25">
      <c r="B818" s="162" t="str">
        <f>'Ingredients Price List'!B818</f>
        <v>My Own Ingredients</v>
      </c>
      <c r="C818" s="163">
        <f>'Ingredients Price List'!D818</f>
        <v>0</v>
      </c>
      <c r="D818" s="164">
        <v>0</v>
      </c>
      <c r="E818" s="164"/>
      <c r="F818" s="164"/>
      <c r="G818" s="170">
        <f>'Ingredients Price List'!F818</f>
        <v>0</v>
      </c>
      <c r="H818" s="163">
        <f>'Ingredients Price List'!G818</f>
        <v>0</v>
      </c>
      <c r="I818" s="171">
        <f>'Ingredients Price List'!H818</f>
        <v>0</v>
      </c>
      <c r="J818" s="175"/>
      <c r="K818" s="173">
        <f>'Ingredients Price List'!G818</f>
        <v>0</v>
      </c>
      <c r="L818" s="174">
        <f>J818*'Ingredients Price List'!I818</f>
        <v>0</v>
      </c>
      <c r="N818" s="110"/>
    </row>
    <row r="819" spans="2:14" ht="15.95" hidden="1" customHeight="1" x14ac:dyDescent="0.25">
      <c r="B819" s="162" t="str">
        <f>'Ingredients Price List'!B819</f>
        <v>My Own Ingredients</v>
      </c>
      <c r="C819" s="163">
        <f>'Ingredients Price List'!D819</f>
        <v>0</v>
      </c>
      <c r="D819" s="164">
        <v>0</v>
      </c>
      <c r="E819" s="164"/>
      <c r="F819" s="164"/>
      <c r="G819" s="170">
        <f>'Ingredients Price List'!F819</f>
        <v>0</v>
      </c>
      <c r="H819" s="163">
        <f>'Ingredients Price List'!G819</f>
        <v>0</v>
      </c>
      <c r="I819" s="171">
        <f>'Ingredients Price List'!H819</f>
        <v>0</v>
      </c>
      <c r="J819" s="175"/>
      <c r="K819" s="173">
        <f>'Ingredients Price List'!G819</f>
        <v>0</v>
      </c>
      <c r="L819" s="174">
        <f>J819*'Ingredients Price List'!I819</f>
        <v>0</v>
      </c>
      <c r="N819" s="110"/>
    </row>
    <row r="820" spans="2:14" ht="15.95" hidden="1" customHeight="1" x14ac:dyDescent="0.25">
      <c r="B820" s="162" t="str">
        <f>'Ingredients Price List'!B820</f>
        <v>My Own Ingredients</v>
      </c>
      <c r="C820" s="163">
        <f>'Ingredients Price List'!D820</f>
        <v>0</v>
      </c>
      <c r="D820" s="164">
        <v>0</v>
      </c>
      <c r="E820" s="164"/>
      <c r="F820" s="164"/>
      <c r="G820" s="170">
        <f>'Ingredients Price List'!F820</f>
        <v>0</v>
      </c>
      <c r="H820" s="163">
        <f>'Ingredients Price List'!G820</f>
        <v>0</v>
      </c>
      <c r="I820" s="171">
        <f>'Ingredients Price List'!H820</f>
        <v>0</v>
      </c>
      <c r="J820" s="175"/>
      <c r="K820" s="173">
        <f>'Ingredients Price List'!G820</f>
        <v>0</v>
      </c>
      <c r="L820" s="174">
        <f>J820*'Ingredients Price List'!I820</f>
        <v>0</v>
      </c>
      <c r="N820" s="110"/>
    </row>
    <row r="821" spans="2:14" ht="15.95" hidden="1" customHeight="1" x14ac:dyDescent="0.25">
      <c r="B821" s="162" t="str">
        <f>'Ingredients Price List'!B821</f>
        <v>My Own Ingredients</v>
      </c>
      <c r="C821" s="163">
        <f>'Ingredients Price List'!D821</f>
        <v>0</v>
      </c>
      <c r="D821" s="164">
        <v>0</v>
      </c>
      <c r="E821" s="164"/>
      <c r="F821" s="164"/>
      <c r="G821" s="170">
        <f>'Ingredients Price List'!F821</f>
        <v>0</v>
      </c>
      <c r="H821" s="163">
        <f>'Ingredients Price List'!G821</f>
        <v>0</v>
      </c>
      <c r="I821" s="171">
        <f>'Ingredients Price List'!H821</f>
        <v>0</v>
      </c>
      <c r="J821" s="175"/>
      <c r="K821" s="173">
        <f>'Ingredients Price List'!G821</f>
        <v>0</v>
      </c>
      <c r="L821" s="174">
        <f>J821*'Ingredients Price List'!I821</f>
        <v>0</v>
      </c>
      <c r="N821" s="110"/>
    </row>
    <row r="822" spans="2:14" ht="15.95" hidden="1" customHeight="1" x14ac:dyDescent="0.25">
      <c r="B822" s="162" t="str">
        <f>'Ingredients Price List'!B822</f>
        <v>My Own Ingredients</v>
      </c>
      <c r="C822" s="163">
        <f>'Ingredients Price List'!D822</f>
        <v>0</v>
      </c>
      <c r="D822" s="164">
        <v>0</v>
      </c>
      <c r="E822" s="164"/>
      <c r="F822" s="164"/>
      <c r="G822" s="170">
        <f>'Ingredients Price List'!F822</f>
        <v>0</v>
      </c>
      <c r="H822" s="163">
        <f>'Ingredients Price List'!G822</f>
        <v>0</v>
      </c>
      <c r="I822" s="171">
        <f>'Ingredients Price List'!H822</f>
        <v>0</v>
      </c>
      <c r="J822" s="175"/>
      <c r="K822" s="173">
        <f>'Ingredients Price List'!G822</f>
        <v>0</v>
      </c>
      <c r="L822" s="174">
        <f>J822*'Ingredients Price List'!I822</f>
        <v>0</v>
      </c>
      <c r="N822" s="110"/>
    </row>
    <row r="823" spans="2:14" ht="15.95" hidden="1" customHeight="1" x14ac:dyDescent="0.25">
      <c r="B823" s="162" t="str">
        <f>'Ingredients Price List'!B823</f>
        <v>My Own Ingredients</v>
      </c>
      <c r="C823" s="163">
        <f>'Ingredients Price List'!D823</f>
        <v>0</v>
      </c>
      <c r="D823" s="164">
        <v>0</v>
      </c>
      <c r="E823" s="164"/>
      <c r="F823" s="164"/>
      <c r="G823" s="170">
        <f>'Ingredients Price List'!F823</f>
        <v>0</v>
      </c>
      <c r="H823" s="163">
        <f>'Ingredients Price List'!G823</f>
        <v>0</v>
      </c>
      <c r="I823" s="171">
        <f>'Ingredients Price List'!H823</f>
        <v>0</v>
      </c>
      <c r="J823" s="175"/>
      <c r="K823" s="173">
        <f>'Ingredients Price List'!G823</f>
        <v>0</v>
      </c>
      <c r="L823" s="174">
        <f>J823*'Ingredients Price List'!I823</f>
        <v>0</v>
      </c>
      <c r="N823" s="110"/>
    </row>
    <row r="824" spans="2:14" ht="15.95" hidden="1" customHeight="1" x14ac:dyDescent="0.25">
      <c r="B824" s="162" t="str">
        <f>'Ingredients Price List'!B824</f>
        <v>My Own Ingredients</v>
      </c>
      <c r="C824" s="163">
        <f>'Ingredients Price List'!D824</f>
        <v>0</v>
      </c>
      <c r="D824" s="164">
        <v>0</v>
      </c>
      <c r="E824" s="164"/>
      <c r="F824" s="164"/>
      <c r="G824" s="170">
        <f>'Ingredients Price List'!F824</f>
        <v>0</v>
      </c>
      <c r="H824" s="163">
        <f>'Ingredients Price List'!G824</f>
        <v>0</v>
      </c>
      <c r="I824" s="171">
        <f>'Ingredients Price List'!H824</f>
        <v>0</v>
      </c>
      <c r="J824" s="175"/>
      <c r="K824" s="173">
        <f>'Ingredients Price List'!G824</f>
        <v>0</v>
      </c>
      <c r="L824" s="174">
        <f>J824*'Ingredients Price List'!I824</f>
        <v>0</v>
      </c>
      <c r="N824" s="110"/>
    </row>
    <row r="825" spans="2:14" ht="15.95" hidden="1" customHeight="1" x14ac:dyDescent="0.25">
      <c r="B825" s="162" t="str">
        <f>'Ingredients Price List'!B825</f>
        <v>My Own Ingredients</v>
      </c>
      <c r="C825" s="163">
        <f>'Ingredients Price List'!D825</f>
        <v>0</v>
      </c>
      <c r="D825" s="164">
        <v>0</v>
      </c>
      <c r="E825" s="164"/>
      <c r="F825" s="164"/>
      <c r="G825" s="170">
        <f>'Ingredients Price List'!F825</f>
        <v>0</v>
      </c>
      <c r="H825" s="163">
        <f>'Ingredients Price List'!G825</f>
        <v>0</v>
      </c>
      <c r="I825" s="171">
        <f>'Ingredients Price List'!H825</f>
        <v>0</v>
      </c>
      <c r="J825" s="175"/>
      <c r="K825" s="173">
        <f>'Ingredients Price List'!G825</f>
        <v>0</v>
      </c>
      <c r="L825" s="174">
        <f>J825*'Ingredients Price List'!I825</f>
        <v>0</v>
      </c>
      <c r="N825" s="110"/>
    </row>
    <row r="826" spans="2:14" ht="15.95" hidden="1" customHeight="1" x14ac:dyDescent="0.25">
      <c r="B826" s="162" t="str">
        <f>'Ingredients Price List'!B826</f>
        <v>My Own Ingredients</v>
      </c>
      <c r="C826" s="163">
        <f>'Ingredients Price List'!D826</f>
        <v>0</v>
      </c>
      <c r="D826" s="164">
        <v>0</v>
      </c>
      <c r="E826" s="164"/>
      <c r="F826" s="164"/>
      <c r="G826" s="170">
        <f>'Ingredients Price List'!F826</f>
        <v>0</v>
      </c>
      <c r="H826" s="163">
        <f>'Ingredients Price List'!G826</f>
        <v>0</v>
      </c>
      <c r="I826" s="171">
        <f>'Ingredients Price List'!H826</f>
        <v>0</v>
      </c>
      <c r="J826" s="175"/>
      <c r="K826" s="173">
        <f>'Ingredients Price List'!G826</f>
        <v>0</v>
      </c>
      <c r="L826" s="174">
        <f>J826*'Ingredients Price List'!I826</f>
        <v>0</v>
      </c>
      <c r="N826" s="110"/>
    </row>
    <row r="827" spans="2:14" ht="15.95" hidden="1" customHeight="1" x14ac:dyDescent="0.25">
      <c r="B827" s="162" t="str">
        <f>'Ingredients Price List'!B827</f>
        <v>My Own Ingredients</v>
      </c>
      <c r="C827" s="163">
        <f>'Ingredients Price List'!D827</f>
        <v>0</v>
      </c>
      <c r="D827" s="164">
        <v>0</v>
      </c>
      <c r="E827" s="164"/>
      <c r="F827" s="164"/>
      <c r="G827" s="170">
        <f>'Ingredients Price List'!F827</f>
        <v>0</v>
      </c>
      <c r="H827" s="163">
        <f>'Ingredients Price List'!G827</f>
        <v>0</v>
      </c>
      <c r="I827" s="171">
        <f>'Ingredients Price List'!H827</f>
        <v>0</v>
      </c>
      <c r="J827" s="175"/>
      <c r="K827" s="173">
        <f>'Ingredients Price List'!G827</f>
        <v>0</v>
      </c>
      <c r="L827" s="174">
        <f>J827*'Ingredients Price List'!I827</f>
        <v>0</v>
      </c>
      <c r="N827" s="110"/>
    </row>
    <row r="828" spans="2:14" ht="15.95" hidden="1" customHeight="1" x14ac:dyDescent="0.25">
      <c r="B828" s="162" t="str">
        <f>'Ingredients Price List'!B828</f>
        <v>My Own Ingredients</v>
      </c>
      <c r="C828" s="163">
        <f>'Ingredients Price List'!D828</f>
        <v>0</v>
      </c>
      <c r="D828" s="164">
        <v>0</v>
      </c>
      <c r="E828" s="164"/>
      <c r="F828" s="164"/>
      <c r="G828" s="170">
        <f>'Ingredients Price List'!F828</f>
        <v>0</v>
      </c>
      <c r="H828" s="163">
        <f>'Ingredients Price List'!G828</f>
        <v>0</v>
      </c>
      <c r="I828" s="171">
        <f>'Ingredients Price List'!H828</f>
        <v>0</v>
      </c>
      <c r="J828" s="175"/>
      <c r="K828" s="173">
        <f>'Ingredients Price List'!G828</f>
        <v>0</v>
      </c>
      <c r="L828" s="174">
        <f>J828*'Ingredients Price List'!I828</f>
        <v>0</v>
      </c>
      <c r="N828" s="110"/>
    </row>
    <row r="829" spans="2:14" ht="15.95" hidden="1" customHeight="1" x14ac:dyDescent="0.25">
      <c r="B829" s="162" t="str">
        <f>'Ingredients Price List'!B829</f>
        <v>My Own Ingredients</v>
      </c>
      <c r="C829" s="163">
        <f>'Ingredients Price List'!D829</f>
        <v>0</v>
      </c>
      <c r="D829" s="164">
        <v>0</v>
      </c>
      <c r="E829" s="164"/>
      <c r="F829" s="164"/>
      <c r="G829" s="170">
        <f>'Ingredients Price List'!F829</f>
        <v>0</v>
      </c>
      <c r="H829" s="163">
        <f>'Ingredients Price List'!G829</f>
        <v>0</v>
      </c>
      <c r="I829" s="171">
        <f>'Ingredients Price List'!H829</f>
        <v>0</v>
      </c>
      <c r="J829" s="175"/>
      <c r="K829" s="173">
        <f>'Ingredients Price List'!G829</f>
        <v>0</v>
      </c>
      <c r="L829" s="174">
        <f>J829*'Ingredients Price List'!I829</f>
        <v>0</v>
      </c>
      <c r="N829" s="110"/>
    </row>
    <row r="830" spans="2:14" ht="15.95" hidden="1" customHeight="1" x14ac:dyDescent="0.25">
      <c r="B830" s="162" t="str">
        <f>'Ingredients Price List'!B830</f>
        <v>My Own Ingredients</v>
      </c>
      <c r="C830" s="163">
        <f>'Ingredients Price List'!D830</f>
        <v>0</v>
      </c>
      <c r="D830" s="164">
        <v>0</v>
      </c>
      <c r="E830" s="164"/>
      <c r="F830" s="164"/>
      <c r="G830" s="170">
        <f>'Ingredients Price List'!F830</f>
        <v>0</v>
      </c>
      <c r="H830" s="163">
        <f>'Ingredients Price List'!G830</f>
        <v>0</v>
      </c>
      <c r="I830" s="171">
        <f>'Ingredients Price List'!H830</f>
        <v>0</v>
      </c>
      <c r="J830" s="175"/>
      <c r="K830" s="173">
        <f>'Ingredients Price List'!G830</f>
        <v>0</v>
      </c>
      <c r="L830" s="174">
        <f>J830*'Ingredients Price List'!I830</f>
        <v>0</v>
      </c>
      <c r="N830" s="110"/>
    </row>
    <row r="831" spans="2:14" ht="15.95" hidden="1" customHeight="1" x14ac:dyDescent="0.25">
      <c r="B831" s="162" t="str">
        <f>'Ingredients Price List'!B831</f>
        <v>My Own Ingredients</v>
      </c>
      <c r="C831" s="163">
        <f>'Ingredients Price List'!D831</f>
        <v>0</v>
      </c>
      <c r="D831" s="164">
        <v>0</v>
      </c>
      <c r="E831" s="164"/>
      <c r="F831" s="164"/>
      <c r="G831" s="170">
        <f>'Ingredients Price List'!F831</f>
        <v>0</v>
      </c>
      <c r="H831" s="163">
        <f>'Ingredients Price List'!G831</f>
        <v>0</v>
      </c>
      <c r="I831" s="171">
        <f>'Ingredients Price List'!H831</f>
        <v>0</v>
      </c>
      <c r="J831" s="175"/>
      <c r="K831" s="173">
        <f>'Ingredients Price List'!G831</f>
        <v>0</v>
      </c>
      <c r="L831" s="174">
        <f>J831*'Ingredients Price List'!I831</f>
        <v>0</v>
      </c>
      <c r="N831" s="110"/>
    </row>
    <row r="832" spans="2:14" ht="15.95" hidden="1" customHeight="1" x14ac:dyDescent="0.25">
      <c r="B832" s="162" t="str">
        <f>'Ingredients Price List'!B832</f>
        <v>My Own Ingredients</v>
      </c>
      <c r="C832" s="163">
        <f>'Ingredients Price List'!D832</f>
        <v>0</v>
      </c>
      <c r="D832" s="164">
        <v>0</v>
      </c>
      <c r="E832" s="164"/>
      <c r="F832" s="164"/>
      <c r="G832" s="170">
        <f>'Ingredients Price List'!F832</f>
        <v>0</v>
      </c>
      <c r="H832" s="163">
        <f>'Ingredients Price List'!G832</f>
        <v>0</v>
      </c>
      <c r="I832" s="171">
        <f>'Ingredients Price List'!H832</f>
        <v>0</v>
      </c>
      <c r="J832" s="175"/>
      <c r="K832" s="173">
        <f>'Ingredients Price List'!G832</f>
        <v>0</v>
      </c>
      <c r="L832" s="174">
        <f>J832*'Ingredients Price List'!I832</f>
        <v>0</v>
      </c>
      <c r="N832" s="110"/>
    </row>
    <row r="833" spans="2:14" ht="15.95" hidden="1" customHeight="1" x14ac:dyDescent="0.25">
      <c r="B833" s="162" t="str">
        <f>'Ingredients Price List'!B833</f>
        <v>My Own Ingredients</v>
      </c>
      <c r="C833" s="163">
        <f>'Ingredients Price List'!D833</f>
        <v>0</v>
      </c>
      <c r="D833" s="164">
        <v>0</v>
      </c>
      <c r="E833" s="164"/>
      <c r="F833" s="164"/>
      <c r="G833" s="170">
        <f>'Ingredients Price List'!F833</f>
        <v>0</v>
      </c>
      <c r="H833" s="163">
        <f>'Ingredients Price List'!G833</f>
        <v>0</v>
      </c>
      <c r="I833" s="171">
        <f>'Ingredients Price List'!H833</f>
        <v>0</v>
      </c>
      <c r="J833" s="175"/>
      <c r="K833" s="173">
        <f>'Ingredients Price List'!G833</f>
        <v>0</v>
      </c>
      <c r="L833" s="174">
        <f>J833*'Ingredients Price List'!I833</f>
        <v>0</v>
      </c>
      <c r="N833" s="110"/>
    </row>
    <row r="834" spans="2:14" ht="15.95" hidden="1" customHeight="1" x14ac:dyDescent="0.25">
      <c r="B834" s="162" t="str">
        <f>'Ingredients Price List'!B834</f>
        <v>My Own Ingredients</v>
      </c>
      <c r="C834" s="163">
        <f>'Ingredients Price List'!D834</f>
        <v>0</v>
      </c>
      <c r="D834" s="164">
        <v>0</v>
      </c>
      <c r="E834" s="164"/>
      <c r="F834" s="164"/>
      <c r="G834" s="170">
        <f>'Ingredients Price List'!F834</f>
        <v>0</v>
      </c>
      <c r="H834" s="163">
        <f>'Ingredients Price List'!G834</f>
        <v>0</v>
      </c>
      <c r="I834" s="171">
        <f>'Ingredients Price List'!H834</f>
        <v>0</v>
      </c>
      <c r="J834" s="175"/>
      <c r="K834" s="173">
        <f>'Ingredients Price List'!G834</f>
        <v>0</v>
      </c>
      <c r="L834" s="174">
        <f>J834*'Ingredients Price List'!I834</f>
        <v>0</v>
      </c>
      <c r="N834" s="110"/>
    </row>
    <row r="835" spans="2:14" ht="15.95" hidden="1" customHeight="1" x14ac:dyDescent="0.25">
      <c r="B835" s="162" t="str">
        <f>'Ingredients Price List'!B835</f>
        <v>My Own Ingredients</v>
      </c>
      <c r="C835" s="163">
        <f>'Ingredients Price List'!D835</f>
        <v>0</v>
      </c>
      <c r="D835" s="164">
        <v>0</v>
      </c>
      <c r="E835" s="164"/>
      <c r="F835" s="164"/>
      <c r="G835" s="170">
        <f>'Ingredients Price List'!F835</f>
        <v>0</v>
      </c>
      <c r="H835" s="163">
        <f>'Ingredients Price List'!G835</f>
        <v>0</v>
      </c>
      <c r="I835" s="171">
        <f>'Ingredients Price List'!H835</f>
        <v>0</v>
      </c>
      <c r="J835" s="175"/>
      <c r="K835" s="173">
        <f>'Ingredients Price List'!G835</f>
        <v>0</v>
      </c>
      <c r="L835" s="174">
        <f>J835*'Ingredients Price List'!I835</f>
        <v>0</v>
      </c>
      <c r="N835" s="110"/>
    </row>
    <row r="836" spans="2:14" ht="15.95" hidden="1" customHeight="1" x14ac:dyDescent="0.25">
      <c r="B836" s="162" t="str">
        <f>'Ingredients Price List'!B836</f>
        <v>My Own Ingredients</v>
      </c>
      <c r="C836" s="163">
        <f>'Ingredients Price List'!D836</f>
        <v>0</v>
      </c>
      <c r="D836" s="164">
        <v>0</v>
      </c>
      <c r="E836" s="164"/>
      <c r="F836" s="164"/>
      <c r="G836" s="170">
        <f>'Ingredients Price List'!F836</f>
        <v>0</v>
      </c>
      <c r="H836" s="163">
        <f>'Ingredients Price List'!G836</f>
        <v>0</v>
      </c>
      <c r="I836" s="171">
        <f>'Ingredients Price List'!H836</f>
        <v>0</v>
      </c>
      <c r="J836" s="175"/>
      <c r="K836" s="173">
        <f>'Ingredients Price List'!G836</f>
        <v>0</v>
      </c>
      <c r="L836" s="174">
        <f>J836*'Ingredients Price List'!I836</f>
        <v>0</v>
      </c>
      <c r="N836" s="110"/>
    </row>
    <row r="837" spans="2:14" ht="15.95" hidden="1" customHeight="1" x14ac:dyDescent="0.25">
      <c r="B837" s="162" t="str">
        <f>'Ingredients Price List'!B837</f>
        <v>My Own Ingredients</v>
      </c>
      <c r="C837" s="163">
        <f>'Ingredients Price List'!D837</f>
        <v>0</v>
      </c>
      <c r="D837" s="164">
        <v>0</v>
      </c>
      <c r="E837" s="164"/>
      <c r="F837" s="164"/>
      <c r="G837" s="170">
        <f>'Ingredients Price List'!F837</f>
        <v>0</v>
      </c>
      <c r="H837" s="163">
        <f>'Ingredients Price List'!G837</f>
        <v>0</v>
      </c>
      <c r="I837" s="171">
        <f>'Ingredients Price List'!H837</f>
        <v>0</v>
      </c>
      <c r="J837" s="175"/>
      <c r="K837" s="173">
        <f>'Ingredients Price List'!G837</f>
        <v>0</v>
      </c>
      <c r="L837" s="174">
        <f>J837*'Ingredients Price List'!I837</f>
        <v>0</v>
      </c>
      <c r="N837" s="110"/>
    </row>
    <row r="838" spans="2:14" ht="15.95" hidden="1" customHeight="1" x14ac:dyDescent="0.25">
      <c r="B838" s="162" t="str">
        <f>'Ingredients Price List'!B838</f>
        <v>My Own Ingredients</v>
      </c>
      <c r="C838" s="163">
        <f>'Ingredients Price List'!D838</f>
        <v>0</v>
      </c>
      <c r="D838" s="164">
        <v>0</v>
      </c>
      <c r="E838" s="164"/>
      <c r="F838" s="164"/>
      <c r="G838" s="170">
        <f>'Ingredients Price List'!F838</f>
        <v>0</v>
      </c>
      <c r="H838" s="163">
        <f>'Ingredients Price List'!G838</f>
        <v>0</v>
      </c>
      <c r="I838" s="171">
        <f>'Ingredients Price List'!H838</f>
        <v>0</v>
      </c>
      <c r="J838" s="175"/>
      <c r="K838" s="173">
        <f>'Ingredients Price List'!G838</f>
        <v>0</v>
      </c>
      <c r="L838" s="174">
        <f>J838*'Ingredients Price List'!I838</f>
        <v>0</v>
      </c>
      <c r="N838" s="110"/>
    </row>
    <row r="839" spans="2:14" ht="15.95" hidden="1" customHeight="1" x14ac:dyDescent="0.25">
      <c r="B839" s="162" t="str">
        <f>'Ingredients Price List'!B839</f>
        <v>My Own Ingredients</v>
      </c>
      <c r="C839" s="163">
        <f>'Ingredients Price List'!D839</f>
        <v>0</v>
      </c>
      <c r="D839" s="164">
        <v>0</v>
      </c>
      <c r="E839" s="164"/>
      <c r="F839" s="164"/>
      <c r="G839" s="170">
        <f>'Ingredients Price List'!F839</f>
        <v>0</v>
      </c>
      <c r="H839" s="163">
        <f>'Ingredients Price List'!G839</f>
        <v>0</v>
      </c>
      <c r="I839" s="171">
        <f>'Ingredients Price List'!H839</f>
        <v>0</v>
      </c>
      <c r="J839" s="175"/>
      <c r="K839" s="173">
        <f>'Ingredients Price List'!G839</f>
        <v>0</v>
      </c>
      <c r="L839" s="174">
        <f>J839*'Ingredients Price List'!I839</f>
        <v>0</v>
      </c>
      <c r="N839" s="110"/>
    </row>
    <row r="840" spans="2:14" ht="15.95" hidden="1" customHeight="1" x14ac:dyDescent="0.25">
      <c r="B840" s="162" t="str">
        <f>'Ingredients Price List'!B840</f>
        <v>My Own Ingredients</v>
      </c>
      <c r="C840" s="163">
        <f>'Ingredients Price List'!D840</f>
        <v>0</v>
      </c>
      <c r="D840" s="164">
        <v>0</v>
      </c>
      <c r="E840" s="164"/>
      <c r="F840" s="164"/>
      <c r="G840" s="170">
        <f>'Ingredients Price List'!F840</f>
        <v>0</v>
      </c>
      <c r="H840" s="163">
        <f>'Ingredients Price List'!G840</f>
        <v>0</v>
      </c>
      <c r="I840" s="171">
        <f>'Ingredients Price List'!H840</f>
        <v>0</v>
      </c>
      <c r="J840" s="175"/>
      <c r="K840" s="173">
        <f>'Ingredients Price List'!G840</f>
        <v>0</v>
      </c>
      <c r="L840" s="174">
        <f>J840*'Ingredients Price List'!I840</f>
        <v>0</v>
      </c>
      <c r="N840" s="110"/>
    </row>
    <row r="841" spans="2:14" ht="15.95" hidden="1" customHeight="1" x14ac:dyDescent="0.25">
      <c r="B841" s="162" t="str">
        <f>'Ingredients Price List'!B841</f>
        <v>My Own Ingredients</v>
      </c>
      <c r="C841" s="163">
        <f>'Ingredients Price List'!D841</f>
        <v>0</v>
      </c>
      <c r="D841" s="164">
        <v>0</v>
      </c>
      <c r="E841" s="164"/>
      <c r="F841" s="164"/>
      <c r="G841" s="170">
        <f>'Ingredients Price List'!F841</f>
        <v>0</v>
      </c>
      <c r="H841" s="163">
        <f>'Ingredients Price List'!G841</f>
        <v>0</v>
      </c>
      <c r="I841" s="171">
        <f>'Ingredients Price List'!H841</f>
        <v>0</v>
      </c>
      <c r="J841" s="175"/>
      <c r="K841" s="173">
        <f>'Ingredients Price List'!G841</f>
        <v>0</v>
      </c>
      <c r="L841" s="174">
        <f>J841*'Ingredients Price List'!I841</f>
        <v>0</v>
      </c>
      <c r="N841" s="110"/>
    </row>
    <row r="842" spans="2:14" ht="15.95" hidden="1" customHeight="1" x14ac:dyDescent="0.25">
      <c r="B842" s="162" t="str">
        <f>'Ingredients Price List'!B842</f>
        <v>My Own Ingredients</v>
      </c>
      <c r="C842" s="163">
        <f>'Ingredients Price List'!D842</f>
        <v>0</v>
      </c>
      <c r="D842" s="164">
        <v>0</v>
      </c>
      <c r="E842" s="164"/>
      <c r="F842" s="164"/>
      <c r="G842" s="170">
        <f>'Ingredients Price List'!F842</f>
        <v>0</v>
      </c>
      <c r="H842" s="163">
        <f>'Ingredients Price List'!G842</f>
        <v>0</v>
      </c>
      <c r="I842" s="171">
        <f>'Ingredients Price List'!H842</f>
        <v>0</v>
      </c>
      <c r="J842" s="175"/>
      <c r="K842" s="173">
        <f>'Ingredients Price List'!G842</f>
        <v>0</v>
      </c>
      <c r="L842" s="174">
        <f>J842*'Ingredients Price List'!I842</f>
        <v>0</v>
      </c>
      <c r="N842" s="110"/>
    </row>
    <row r="843" spans="2:14" ht="15.95" hidden="1" customHeight="1" x14ac:dyDescent="0.25">
      <c r="B843" s="162" t="str">
        <f>'Ingredients Price List'!B843</f>
        <v>My Own Ingredients</v>
      </c>
      <c r="C843" s="163">
        <f>'Ingredients Price List'!D843</f>
        <v>0</v>
      </c>
      <c r="D843" s="164">
        <v>0</v>
      </c>
      <c r="E843" s="164"/>
      <c r="F843" s="164"/>
      <c r="G843" s="170">
        <f>'Ingredients Price List'!F843</f>
        <v>0</v>
      </c>
      <c r="H843" s="163">
        <f>'Ingredients Price List'!G843</f>
        <v>0</v>
      </c>
      <c r="I843" s="171">
        <f>'Ingredients Price List'!H843</f>
        <v>0</v>
      </c>
      <c r="J843" s="175"/>
      <c r="K843" s="173">
        <f>'Ingredients Price List'!G843</f>
        <v>0</v>
      </c>
      <c r="L843" s="174">
        <f>J843*'Ingredients Price List'!I843</f>
        <v>0</v>
      </c>
      <c r="N843" s="110"/>
    </row>
    <row r="844" spans="2:14" ht="15.95" hidden="1" customHeight="1" x14ac:dyDescent="0.25">
      <c r="B844" s="162" t="str">
        <f>'Ingredients Price List'!B844</f>
        <v>My Own Ingredients</v>
      </c>
      <c r="C844" s="163">
        <f>'Ingredients Price List'!D844</f>
        <v>0</v>
      </c>
      <c r="D844" s="164">
        <v>0</v>
      </c>
      <c r="E844" s="164"/>
      <c r="F844" s="164"/>
      <c r="G844" s="170">
        <f>'Ingredients Price List'!F844</f>
        <v>0</v>
      </c>
      <c r="H844" s="163">
        <f>'Ingredients Price List'!G844</f>
        <v>0</v>
      </c>
      <c r="I844" s="171">
        <f>'Ingredients Price List'!H844</f>
        <v>0</v>
      </c>
      <c r="J844" s="175"/>
      <c r="K844" s="173">
        <f>'Ingredients Price List'!G844</f>
        <v>0</v>
      </c>
      <c r="L844" s="174">
        <f>J844*'Ingredients Price List'!I844</f>
        <v>0</v>
      </c>
      <c r="N844" s="110"/>
    </row>
    <row r="845" spans="2:14" ht="15.95" hidden="1" customHeight="1" x14ac:dyDescent="0.25">
      <c r="B845" s="162" t="str">
        <f>'Ingredients Price List'!B845</f>
        <v>My Own Ingredients</v>
      </c>
      <c r="C845" s="163">
        <f>'Ingredients Price List'!D845</f>
        <v>0</v>
      </c>
      <c r="D845" s="164">
        <v>0</v>
      </c>
      <c r="E845" s="164"/>
      <c r="F845" s="164"/>
      <c r="G845" s="170">
        <f>'Ingredients Price List'!F845</f>
        <v>0</v>
      </c>
      <c r="H845" s="163">
        <f>'Ingredients Price List'!G845</f>
        <v>0</v>
      </c>
      <c r="I845" s="171">
        <f>'Ingredients Price List'!H845</f>
        <v>0</v>
      </c>
      <c r="J845" s="175"/>
      <c r="K845" s="173">
        <f>'Ingredients Price List'!G845</f>
        <v>0</v>
      </c>
      <c r="L845" s="174">
        <f>J845*'Ingredients Price List'!I845</f>
        <v>0</v>
      </c>
      <c r="N845" s="110"/>
    </row>
    <row r="846" spans="2:14" ht="15.95" hidden="1" customHeight="1" x14ac:dyDescent="0.25">
      <c r="B846" s="162" t="str">
        <f>'Ingredients Price List'!B846</f>
        <v>My Own Ingredients</v>
      </c>
      <c r="C846" s="163">
        <f>'Ingredients Price List'!D846</f>
        <v>0</v>
      </c>
      <c r="D846" s="164">
        <v>0</v>
      </c>
      <c r="E846" s="164"/>
      <c r="F846" s="164"/>
      <c r="G846" s="170">
        <f>'Ingredients Price List'!F846</f>
        <v>0</v>
      </c>
      <c r="H846" s="163">
        <f>'Ingredients Price List'!G846</f>
        <v>0</v>
      </c>
      <c r="I846" s="171">
        <f>'Ingredients Price List'!H846</f>
        <v>0</v>
      </c>
      <c r="J846" s="175"/>
      <c r="K846" s="173">
        <f>'Ingredients Price List'!G846</f>
        <v>0</v>
      </c>
      <c r="L846" s="174">
        <f>J846*'Ingredients Price List'!I846</f>
        <v>0</v>
      </c>
      <c r="N846" s="110"/>
    </row>
    <row r="847" spans="2:14" ht="15.95" hidden="1" customHeight="1" x14ac:dyDescent="0.25">
      <c r="B847" s="162" t="str">
        <f>'Ingredients Price List'!B847</f>
        <v>My Own Ingredients</v>
      </c>
      <c r="C847" s="163">
        <f>'Ingredients Price List'!D847</f>
        <v>0</v>
      </c>
      <c r="D847" s="164">
        <v>0</v>
      </c>
      <c r="E847" s="164"/>
      <c r="F847" s="164"/>
      <c r="G847" s="170">
        <f>'Ingredients Price List'!F847</f>
        <v>0</v>
      </c>
      <c r="H847" s="163">
        <f>'Ingredients Price List'!G847</f>
        <v>0</v>
      </c>
      <c r="I847" s="171">
        <f>'Ingredients Price List'!H847</f>
        <v>0</v>
      </c>
      <c r="J847" s="175"/>
      <c r="K847" s="173">
        <f>'Ingredients Price List'!G847</f>
        <v>0</v>
      </c>
      <c r="L847" s="174">
        <f>J847*'Ingredients Price List'!I847</f>
        <v>0</v>
      </c>
      <c r="N847" s="110"/>
    </row>
    <row r="848" spans="2:14" ht="15.95" hidden="1" customHeight="1" x14ac:dyDescent="0.25">
      <c r="B848" s="162" t="str">
        <f>'Ingredients Price List'!B848</f>
        <v>My Own Ingredients</v>
      </c>
      <c r="C848" s="163">
        <f>'Ingredients Price List'!D848</f>
        <v>0</v>
      </c>
      <c r="D848" s="164">
        <v>0</v>
      </c>
      <c r="E848" s="164"/>
      <c r="F848" s="164"/>
      <c r="G848" s="170">
        <f>'Ingredients Price List'!F848</f>
        <v>0</v>
      </c>
      <c r="H848" s="163">
        <f>'Ingredients Price List'!G848</f>
        <v>0</v>
      </c>
      <c r="I848" s="171">
        <f>'Ingredients Price List'!H848</f>
        <v>0</v>
      </c>
      <c r="J848" s="175"/>
      <c r="K848" s="173">
        <f>'Ingredients Price List'!G848</f>
        <v>0</v>
      </c>
      <c r="L848" s="174">
        <f>J848*'Ingredients Price List'!I848</f>
        <v>0</v>
      </c>
      <c r="N848" s="110"/>
    </row>
    <row r="849" spans="2:14" ht="15.95" hidden="1" customHeight="1" x14ac:dyDescent="0.25">
      <c r="B849" s="162" t="str">
        <f>'Ingredients Price List'!B849</f>
        <v>My Own Ingredients</v>
      </c>
      <c r="C849" s="163">
        <f>'Ingredients Price List'!D849</f>
        <v>0</v>
      </c>
      <c r="D849" s="164">
        <v>0</v>
      </c>
      <c r="E849" s="164"/>
      <c r="F849" s="164"/>
      <c r="G849" s="170">
        <f>'Ingredients Price List'!F849</f>
        <v>0</v>
      </c>
      <c r="H849" s="163">
        <f>'Ingredients Price List'!G849</f>
        <v>0</v>
      </c>
      <c r="I849" s="171">
        <f>'Ingredients Price List'!H849</f>
        <v>0</v>
      </c>
      <c r="J849" s="175"/>
      <c r="K849" s="173">
        <f>'Ingredients Price List'!G849</f>
        <v>0</v>
      </c>
      <c r="L849" s="174">
        <f>J849*'Ingredients Price List'!I849</f>
        <v>0</v>
      </c>
      <c r="N849" s="110"/>
    </row>
    <row r="850" spans="2:14" ht="15.95" hidden="1" customHeight="1" x14ac:dyDescent="0.25">
      <c r="B850" s="162" t="str">
        <f>'Ingredients Price List'!B850</f>
        <v>My Own Ingredients</v>
      </c>
      <c r="C850" s="163">
        <f>'Ingredients Price List'!D850</f>
        <v>0</v>
      </c>
      <c r="D850" s="164">
        <v>0</v>
      </c>
      <c r="E850" s="164"/>
      <c r="F850" s="164"/>
      <c r="G850" s="170">
        <f>'Ingredients Price List'!F850</f>
        <v>0</v>
      </c>
      <c r="H850" s="163">
        <f>'Ingredients Price List'!G850</f>
        <v>0</v>
      </c>
      <c r="I850" s="171">
        <f>'Ingredients Price List'!H850</f>
        <v>0</v>
      </c>
      <c r="J850" s="175"/>
      <c r="K850" s="173">
        <f>'Ingredients Price List'!G850</f>
        <v>0</v>
      </c>
      <c r="L850" s="174">
        <f>J850*'Ingredients Price List'!I850</f>
        <v>0</v>
      </c>
      <c r="N850" s="110"/>
    </row>
    <row r="851" spans="2:14" ht="15.95" hidden="1" customHeight="1" x14ac:dyDescent="0.25">
      <c r="B851" s="162" t="str">
        <f>'Ingredients Price List'!B851</f>
        <v>My Own Ingredients</v>
      </c>
      <c r="C851" s="163">
        <f>'Ingredients Price List'!D851</f>
        <v>0</v>
      </c>
      <c r="D851" s="164">
        <v>0</v>
      </c>
      <c r="E851" s="164"/>
      <c r="F851" s="164"/>
      <c r="G851" s="170">
        <f>'Ingredients Price List'!F851</f>
        <v>0</v>
      </c>
      <c r="H851" s="163">
        <f>'Ingredients Price List'!G851</f>
        <v>0</v>
      </c>
      <c r="I851" s="171">
        <f>'Ingredients Price List'!H851</f>
        <v>0</v>
      </c>
      <c r="J851" s="175"/>
      <c r="K851" s="173">
        <f>'Ingredients Price List'!G851</f>
        <v>0</v>
      </c>
      <c r="L851" s="174">
        <f>J851*'Ingredients Price List'!I851</f>
        <v>0</v>
      </c>
      <c r="N851" s="110"/>
    </row>
    <row r="852" spans="2:14" ht="15.95" hidden="1" customHeight="1" x14ac:dyDescent="0.25">
      <c r="B852" s="162" t="str">
        <f>'Ingredients Price List'!B852</f>
        <v>My Own Ingredients</v>
      </c>
      <c r="C852" s="163">
        <f>'Ingredients Price List'!D852</f>
        <v>0</v>
      </c>
      <c r="D852" s="164">
        <v>0</v>
      </c>
      <c r="E852" s="164"/>
      <c r="F852" s="164"/>
      <c r="G852" s="170">
        <f>'Ingredients Price List'!F852</f>
        <v>0</v>
      </c>
      <c r="H852" s="163">
        <f>'Ingredients Price List'!G852</f>
        <v>0</v>
      </c>
      <c r="I852" s="171">
        <f>'Ingredients Price List'!H852</f>
        <v>0</v>
      </c>
      <c r="J852" s="175"/>
      <c r="K852" s="173">
        <f>'Ingredients Price List'!G852</f>
        <v>0</v>
      </c>
      <c r="L852" s="174">
        <f>J852*'Ingredients Price List'!I852</f>
        <v>0</v>
      </c>
      <c r="N852" s="110"/>
    </row>
    <row r="853" spans="2:14" ht="15.95" hidden="1" customHeight="1" x14ac:dyDescent="0.25">
      <c r="B853" s="162" t="str">
        <f>'Ingredients Price List'!B853</f>
        <v>My Own Ingredients</v>
      </c>
      <c r="C853" s="163">
        <f>'Ingredients Price List'!D853</f>
        <v>0</v>
      </c>
      <c r="D853" s="164">
        <v>0</v>
      </c>
      <c r="E853" s="164"/>
      <c r="F853" s="164"/>
      <c r="G853" s="170">
        <f>'Ingredients Price List'!F853</f>
        <v>0</v>
      </c>
      <c r="H853" s="163">
        <f>'Ingredients Price List'!G853</f>
        <v>0</v>
      </c>
      <c r="I853" s="171">
        <f>'Ingredients Price List'!H853</f>
        <v>0</v>
      </c>
      <c r="J853" s="175"/>
      <c r="K853" s="173">
        <f>'Ingredients Price List'!G853</f>
        <v>0</v>
      </c>
      <c r="L853" s="174">
        <f>J853*'Ingredients Price List'!I853</f>
        <v>0</v>
      </c>
      <c r="N853" s="110"/>
    </row>
    <row r="854" spans="2:14" ht="15.95" hidden="1" customHeight="1" x14ac:dyDescent="0.25">
      <c r="B854" s="162" t="str">
        <f>'Ingredients Price List'!B854</f>
        <v>My Own Ingredients</v>
      </c>
      <c r="C854" s="163">
        <f>'Ingredients Price List'!D854</f>
        <v>0</v>
      </c>
      <c r="D854" s="164">
        <v>0</v>
      </c>
      <c r="E854" s="164"/>
      <c r="F854" s="164"/>
      <c r="G854" s="170">
        <f>'Ingredients Price List'!F854</f>
        <v>0</v>
      </c>
      <c r="H854" s="163">
        <f>'Ingredients Price List'!G854</f>
        <v>0</v>
      </c>
      <c r="I854" s="171">
        <f>'Ingredients Price List'!H854</f>
        <v>0</v>
      </c>
      <c r="J854" s="175"/>
      <c r="K854" s="173">
        <f>'Ingredients Price List'!G854</f>
        <v>0</v>
      </c>
      <c r="L854" s="174">
        <f>J854*'Ingredients Price List'!I854</f>
        <v>0</v>
      </c>
      <c r="N854" s="110"/>
    </row>
    <row r="855" spans="2:14" ht="15.95" hidden="1" customHeight="1" x14ac:dyDescent="0.25">
      <c r="B855" s="162" t="str">
        <f>'Ingredients Price List'!B855</f>
        <v>My Own Ingredients</v>
      </c>
      <c r="C855" s="163">
        <f>'Ingredients Price List'!D855</f>
        <v>0</v>
      </c>
      <c r="D855" s="164">
        <v>0</v>
      </c>
      <c r="E855" s="164"/>
      <c r="F855" s="164"/>
      <c r="G855" s="170">
        <f>'Ingredients Price List'!F855</f>
        <v>0</v>
      </c>
      <c r="H855" s="163">
        <f>'Ingredients Price List'!G855</f>
        <v>0</v>
      </c>
      <c r="I855" s="171">
        <f>'Ingredients Price List'!H855</f>
        <v>0</v>
      </c>
      <c r="J855" s="175"/>
      <c r="K855" s="173">
        <f>'Ingredients Price List'!G855</f>
        <v>0</v>
      </c>
      <c r="L855" s="174">
        <f>J855*'Ingredients Price List'!I855</f>
        <v>0</v>
      </c>
      <c r="N855" s="110"/>
    </row>
    <row r="856" spans="2:14" ht="15.95" hidden="1" customHeight="1" x14ac:dyDescent="0.25">
      <c r="B856" s="162" t="str">
        <f>'Ingredients Price List'!B856</f>
        <v>My Own Ingredients</v>
      </c>
      <c r="C856" s="163">
        <f>'Ingredients Price List'!D856</f>
        <v>0</v>
      </c>
      <c r="D856" s="164">
        <v>0</v>
      </c>
      <c r="E856" s="164"/>
      <c r="F856" s="164"/>
      <c r="G856" s="170">
        <f>'Ingredients Price List'!F856</f>
        <v>0</v>
      </c>
      <c r="H856" s="163">
        <f>'Ingredients Price List'!G856</f>
        <v>0</v>
      </c>
      <c r="I856" s="171">
        <f>'Ingredients Price List'!H856</f>
        <v>0</v>
      </c>
      <c r="J856" s="175"/>
      <c r="K856" s="173">
        <f>'Ingredients Price List'!G856</f>
        <v>0</v>
      </c>
      <c r="L856" s="174">
        <f>J856*'Ingredients Price List'!I856</f>
        <v>0</v>
      </c>
      <c r="N856" s="110"/>
    </row>
    <row r="857" spans="2:14" ht="15.95" hidden="1" customHeight="1" x14ac:dyDescent="0.25">
      <c r="B857" s="162" t="str">
        <f>'Ingredients Price List'!B857</f>
        <v>My Own Ingredients</v>
      </c>
      <c r="C857" s="163">
        <f>'Ingredients Price List'!D857</f>
        <v>0</v>
      </c>
      <c r="D857" s="164">
        <v>0</v>
      </c>
      <c r="E857" s="164"/>
      <c r="F857" s="164"/>
      <c r="G857" s="170">
        <f>'Ingredients Price List'!F857</f>
        <v>0</v>
      </c>
      <c r="H857" s="163">
        <f>'Ingredients Price List'!G857</f>
        <v>0</v>
      </c>
      <c r="I857" s="171">
        <f>'Ingredients Price List'!H857</f>
        <v>0</v>
      </c>
      <c r="J857" s="175"/>
      <c r="K857" s="173">
        <f>'Ingredients Price List'!G857</f>
        <v>0</v>
      </c>
      <c r="L857" s="174">
        <f>J857*'Ingredients Price List'!I857</f>
        <v>0</v>
      </c>
      <c r="N857" s="110"/>
    </row>
    <row r="858" spans="2:14" ht="15.95" hidden="1" customHeight="1" x14ac:dyDescent="0.25">
      <c r="B858" s="162" t="str">
        <f>'Ingredients Price List'!B858</f>
        <v>My Own Ingredients</v>
      </c>
      <c r="C858" s="163">
        <f>'Ingredients Price List'!D858</f>
        <v>0</v>
      </c>
      <c r="D858" s="164">
        <v>0</v>
      </c>
      <c r="E858" s="164"/>
      <c r="F858" s="164"/>
      <c r="G858" s="170">
        <f>'Ingredients Price List'!F858</f>
        <v>0</v>
      </c>
      <c r="H858" s="163">
        <f>'Ingredients Price List'!G858</f>
        <v>0</v>
      </c>
      <c r="I858" s="171">
        <f>'Ingredients Price List'!H858</f>
        <v>0</v>
      </c>
      <c r="J858" s="175"/>
      <c r="K858" s="173">
        <f>'Ingredients Price List'!G858</f>
        <v>0</v>
      </c>
      <c r="L858" s="174">
        <f>J858*'Ingredients Price List'!I858</f>
        <v>0</v>
      </c>
      <c r="N858" s="110"/>
    </row>
    <row r="859" spans="2:14" ht="15.95" hidden="1" customHeight="1" x14ac:dyDescent="0.25">
      <c r="B859" s="162" t="str">
        <f>'Ingredients Price List'!B859</f>
        <v>My Own Ingredients</v>
      </c>
      <c r="C859" s="163">
        <f>'Ingredients Price List'!D859</f>
        <v>0</v>
      </c>
      <c r="D859" s="164">
        <v>0</v>
      </c>
      <c r="E859" s="164"/>
      <c r="F859" s="164"/>
      <c r="G859" s="170">
        <f>'Ingredients Price List'!F859</f>
        <v>0</v>
      </c>
      <c r="H859" s="163">
        <f>'Ingredients Price List'!G859</f>
        <v>0</v>
      </c>
      <c r="I859" s="171">
        <f>'Ingredients Price List'!H859</f>
        <v>0</v>
      </c>
      <c r="J859" s="175"/>
      <c r="K859" s="173">
        <f>'Ingredients Price List'!G859</f>
        <v>0</v>
      </c>
      <c r="L859" s="174">
        <f>J859*'Ingredients Price List'!I859</f>
        <v>0</v>
      </c>
      <c r="N859" s="110"/>
    </row>
    <row r="860" spans="2:14" ht="15.95" hidden="1" customHeight="1" x14ac:dyDescent="0.25">
      <c r="B860" s="162" t="str">
        <f>'Ingredients Price List'!B860</f>
        <v>My Own Ingredients</v>
      </c>
      <c r="C860" s="163">
        <f>'Ingredients Price List'!D860</f>
        <v>0</v>
      </c>
      <c r="D860" s="164">
        <v>0</v>
      </c>
      <c r="E860" s="164"/>
      <c r="F860" s="164"/>
      <c r="G860" s="170">
        <f>'Ingredients Price List'!F860</f>
        <v>0</v>
      </c>
      <c r="H860" s="163">
        <f>'Ingredients Price List'!G860</f>
        <v>0</v>
      </c>
      <c r="I860" s="171">
        <f>'Ingredients Price List'!H860</f>
        <v>0</v>
      </c>
      <c r="J860" s="175"/>
      <c r="K860" s="173">
        <f>'Ingredients Price List'!G860</f>
        <v>0</v>
      </c>
      <c r="L860" s="174">
        <f>J860*'Ingredients Price List'!I860</f>
        <v>0</v>
      </c>
      <c r="N860" s="110"/>
    </row>
    <row r="861" spans="2:14" ht="15.95" hidden="1" customHeight="1" x14ac:dyDescent="0.25">
      <c r="B861" s="162" t="str">
        <f>'Ingredients Price List'!B861</f>
        <v>My Own Ingredients</v>
      </c>
      <c r="C861" s="163">
        <f>'Ingredients Price List'!D861</f>
        <v>0</v>
      </c>
      <c r="D861" s="164">
        <v>0</v>
      </c>
      <c r="E861" s="164"/>
      <c r="F861" s="164"/>
      <c r="G861" s="170">
        <f>'Ingredients Price List'!F861</f>
        <v>0</v>
      </c>
      <c r="H861" s="163">
        <f>'Ingredients Price List'!G861</f>
        <v>0</v>
      </c>
      <c r="I861" s="171">
        <f>'Ingredients Price List'!H861</f>
        <v>0</v>
      </c>
      <c r="J861" s="175"/>
      <c r="K861" s="173">
        <f>'Ingredients Price List'!G861</f>
        <v>0</v>
      </c>
      <c r="L861" s="174">
        <f>J861*'Ingredients Price List'!I861</f>
        <v>0</v>
      </c>
      <c r="N861" s="110"/>
    </row>
    <row r="862" spans="2:14" ht="15.95" hidden="1" customHeight="1" x14ac:dyDescent="0.25">
      <c r="B862" s="162" t="str">
        <f>'Ingredients Price List'!B862</f>
        <v>My Own Ingredients</v>
      </c>
      <c r="C862" s="163">
        <f>'Ingredients Price List'!D862</f>
        <v>0</v>
      </c>
      <c r="D862" s="164">
        <v>0</v>
      </c>
      <c r="E862" s="164"/>
      <c r="F862" s="164"/>
      <c r="G862" s="170">
        <f>'Ingredients Price List'!F862</f>
        <v>0</v>
      </c>
      <c r="H862" s="163">
        <f>'Ingredients Price List'!G862</f>
        <v>0</v>
      </c>
      <c r="I862" s="171">
        <f>'Ingredients Price List'!H862</f>
        <v>0</v>
      </c>
      <c r="J862" s="175"/>
      <c r="K862" s="173">
        <f>'Ingredients Price List'!G862</f>
        <v>0</v>
      </c>
      <c r="L862" s="174">
        <f>J862*'Ingredients Price List'!I862</f>
        <v>0</v>
      </c>
      <c r="N862" s="110"/>
    </row>
    <row r="863" spans="2:14" ht="15.95" hidden="1" customHeight="1" x14ac:dyDescent="0.25">
      <c r="B863" s="162" t="str">
        <f>'Ingredients Price List'!B863</f>
        <v>My Own Ingredients</v>
      </c>
      <c r="C863" s="163">
        <f>'Ingredients Price List'!D863</f>
        <v>0</v>
      </c>
      <c r="D863" s="164">
        <v>0</v>
      </c>
      <c r="E863" s="164"/>
      <c r="F863" s="164"/>
      <c r="G863" s="170">
        <f>'Ingredients Price List'!F863</f>
        <v>0</v>
      </c>
      <c r="H863" s="163">
        <f>'Ingredients Price List'!G863</f>
        <v>0</v>
      </c>
      <c r="I863" s="171">
        <f>'Ingredients Price List'!H863</f>
        <v>0</v>
      </c>
      <c r="J863" s="175"/>
      <c r="K863" s="173">
        <f>'Ingredients Price List'!G863</f>
        <v>0</v>
      </c>
      <c r="L863" s="174">
        <f>J863*'Ingredients Price List'!I863</f>
        <v>0</v>
      </c>
      <c r="N863" s="110"/>
    </row>
    <row r="864" spans="2:14" ht="15.95" hidden="1" customHeight="1" x14ac:dyDescent="0.25">
      <c r="B864" s="162" t="str">
        <f>'Ingredients Price List'!B864</f>
        <v>My Own Ingredients</v>
      </c>
      <c r="C864" s="163">
        <f>'Ingredients Price List'!D864</f>
        <v>0</v>
      </c>
      <c r="D864" s="164">
        <v>0</v>
      </c>
      <c r="E864" s="164"/>
      <c r="F864" s="164"/>
      <c r="G864" s="170">
        <f>'Ingredients Price List'!F864</f>
        <v>0</v>
      </c>
      <c r="H864" s="163">
        <f>'Ingredients Price List'!G864</f>
        <v>0</v>
      </c>
      <c r="I864" s="171">
        <f>'Ingredients Price List'!H864</f>
        <v>0</v>
      </c>
      <c r="J864" s="175"/>
      <c r="K864" s="173">
        <f>'Ingredients Price List'!G864</f>
        <v>0</v>
      </c>
      <c r="L864" s="174">
        <f>J864*'Ingredients Price List'!I864</f>
        <v>0</v>
      </c>
      <c r="N864" s="110"/>
    </row>
    <row r="865" spans="2:14" ht="15.95" hidden="1" customHeight="1" x14ac:dyDescent="0.25">
      <c r="B865" s="162" t="str">
        <f>'Ingredients Price List'!B865</f>
        <v>My Own Ingredients</v>
      </c>
      <c r="C865" s="163">
        <f>'Ingredients Price List'!D865</f>
        <v>0</v>
      </c>
      <c r="D865" s="164">
        <v>0</v>
      </c>
      <c r="E865" s="164"/>
      <c r="F865" s="164"/>
      <c r="G865" s="170">
        <f>'Ingredients Price List'!F865</f>
        <v>0</v>
      </c>
      <c r="H865" s="163">
        <f>'Ingredients Price List'!G865</f>
        <v>0</v>
      </c>
      <c r="I865" s="171">
        <f>'Ingredients Price List'!H865</f>
        <v>0</v>
      </c>
      <c r="J865" s="175"/>
      <c r="K865" s="173">
        <f>'Ingredients Price List'!G865</f>
        <v>0</v>
      </c>
      <c r="L865" s="174">
        <f>J865*'Ingredients Price List'!I865</f>
        <v>0</v>
      </c>
      <c r="N865" s="110"/>
    </row>
    <row r="866" spans="2:14" ht="15.95" hidden="1" customHeight="1" x14ac:dyDescent="0.25">
      <c r="B866" s="162" t="str">
        <f>'Ingredients Price List'!B866</f>
        <v>My Own Ingredients</v>
      </c>
      <c r="C866" s="163">
        <f>'Ingredients Price List'!D866</f>
        <v>0</v>
      </c>
      <c r="D866" s="164">
        <v>0</v>
      </c>
      <c r="E866" s="164"/>
      <c r="F866" s="164"/>
      <c r="G866" s="170">
        <f>'Ingredients Price List'!F866</f>
        <v>0</v>
      </c>
      <c r="H866" s="163">
        <f>'Ingredients Price List'!G866</f>
        <v>0</v>
      </c>
      <c r="I866" s="171">
        <f>'Ingredients Price List'!H866</f>
        <v>0</v>
      </c>
      <c r="J866" s="175"/>
      <c r="K866" s="173">
        <f>'Ingredients Price List'!G866</f>
        <v>0</v>
      </c>
      <c r="L866" s="174">
        <f>J866*'Ingredients Price List'!I866</f>
        <v>0</v>
      </c>
      <c r="N866" s="110"/>
    </row>
    <row r="867" spans="2:14" ht="15.95" hidden="1" customHeight="1" x14ac:dyDescent="0.25">
      <c r="B867" s="162" t="str">
        <f>'Ingredients Price List'!B867</f>
        <v>My Own Ingredients</v>
      </c>
      <c r="C867" s="163">
        <f>'Ingredients Price List'!D867</f>
        <v>0</v>
      </c>
      <c r="D867" s="164">
        <v>0</v>
      </c>
      <c r="E867" s="164"/>
      <c r="F867" s="164"/>
      <c r="G867" s="170">
        <f>'Ingredients Price List'!F867</f>
        <v>0</v>
      </c>
      <c r="H867" s="163">
        <f>'Ingredients Price List'!G867</f>
        <v>0</v>
      </c>
      <c r="I867" s="171">
        <f>'Ingredients Price List'!H867</f>
        <v>0</v>
      </c>
      <c r="J867" s="175"/>
      <c r="K867" s="173">
        <f>'Ingredients Price List'!G867</f>
        <v>0</v>
      </c>
      <c r="L867" s="174">
        <f>J867*'Ingredients Price List'!I867</f>
        <v>0</v>
      </c>
      <c r="N867" s="110"/>
    </row>
    <row r="868" spans="2:14" ht="15.95" hidden="1" customHeight="1" x14ac:dyDescent="0.25">
      <c r="B868" s="162" t="str">
        <f>'Ingredients Price List'!B868</f>
        <v>My Own Ingredients</v>
      </c>
      <c r="C868" s="163">
        <f>'Ingredients Price List'!D868</f>
        <v>0</v>
      </c>
      <c r="D868" s="164">
        <v>0</v>
      </c>
      <c r="E868" s="164"/>
      <c r="F868" s="164"/>
      <c r="G868" s="170">
        <f>'Ingredients Price List'!F868</f>
        <v>0</v>
      </c>
      <c r="H868" s="163">
        <f>'Ingredients Price List'!G868</f>
        <v>0</v>
      </c>
      <c r="I868" s="171">
        <f>'Ingredients Price List'!H868</f>
        <v>0</v>
      </c>
      <c r="J868" s="175"/>
      <c r="K868" s="173">
        <f>'Ingredients Price List'!G868</f>
        <v>0</v>
      </c>
      <c r="L868" s="174">
        <f>J868*'Ingredients Price List'!I868</f>
        <v>0</v>
      </c>
      <c r="N868" s="110"/>
    </row>
    <row r="869" spans="2:14" ht="15.95" hidden="1" customHeight="1" x14ac:dyDescent="0.25">
      <c r="B869" s="162" t="str">
        <f>'Ingredients Price List'!B869</f>
        <v>My Own Ingredients</v>
      </c>
      <c r="C869" s="163">
        <f>'Ingredients Price List'!D869</f>
        <v>0</v>
      </c>
      <c r="D869" s="164">
        <v>0</v>
      </c>
      <c r="E869" s="164"/>
      <c r="F869" s="164"/>
      <c r="G869" s="170">
        <f>'Ingredients Price List'!F869</f>
        <v>0</v>
      </c>
      <c r="H869" s="163">
        <f>'Ingredients Price List'!G869</f>
        <v>0</v>
      </c>
      <c r="I869" s="171">
        <f>'Ingredients Price List'!H869</f>
        <v>0</v>
      </c>
      <c r="J869" s="175"/>
      <c r="K869" s="173">
        <f>'Ingredients Price List'!G869</f>
        <v>0</v>
      </c>
      <c r="L869" s="174">
        <f>J869*'Ingredients Price List'!I869</f>
        <v>0</v>
      </c>
      <c r="N869" s="110"/>
    </row>
    <row r="870" spans="2:14" ht="15.95" hidden="1" customHeight="1" x14ac:dyDescent="0.25">
      <c r="B870" s="162" t="str">
        <f>'Ingredients Price List'!B870</f>
        <v>My Own Ingredients</v>
      </c>
      <c r="C870" s="163">
        <f>'Ingredients Price List'!D870</f>
        <v>0</v>
      </c>
      <c r="D870" s="164">
        <v>0</v>
      </c>
      <c r="E870" s="164"/>
      <c r="F870" s="164"/>
      <c r="G870" s="170">
        <f>'Ingredients Price List'!F870</f>
        <v>0</v>
      </c>
      <c r="H870" s="163">
        <f>'Ingredients Price List'!G870</f>
        <v>0</v>
      </c>
      <c r="I870" s="171">
        <f>'Ingredients Price List'!H870</f>
        <v>0</v>
      </c>
      <c r="J870" s="175"/>
      <c r="K870" s="173">
        <f>'Ingredients Price List'!G870</f>
        <v>0</v>
      </c>
      <c r="L870" s="174">
        <f>J870*'Ingredients Price List'!I870</f>
        <v>0</v>
      </c>
      <c r="N870" s="110"/>
    </row>
    <row r="871" spans="2:14" ht="15.95" hidden="1" customHeight="1" x14ac:dyDescent="0.25">
      <c r="B871" s="162" t="str">
        <f>'Ingredients Price List'!B871</f>
        <v>My Own Ingredients</v>
      </c>
      <c r="C871" s="163">
        <f>'Ingredients Price List'!D871</f>
        <v>0</v>
      </c>
      <c r="D871" s="164">
        <v>0</v>
      </c>
      <c r="E871" s="164"/>
      <c r="F871" s="164"/>
      <c r="G871" s="170">
        <f>'Ingredients Price List'!F871</f>
        <v>0</v>
      </c>
      <c r="H871" s="163">
        <f>'Ingredients Price List'!G871</f>
        <v>0</v>
      </c>
      <c r="I871" s="171">
        <f>'Ingredients Price List'!H871</f>
        <v>0</v>
      </c>
      <c r="J871" s="175"/>
      <c r="K871" s="173">
        <f>'Ingredients Price List'!G871</f>
        <v>0</v>
      </c>
      <c r="L871" s="174">
        <f>J871*'Ingredients Price List'!I871</f>
        <v>0</v>
      </c>
      <c r="N871" s="110"/>
    </row>
    <row r="872" spans="2:14" ht="15.95" hidden="1" customHeight="1" x14ac:dyDescent="0.25">
      <c r="B872" s="162" t="str">
        <f>'Ingredients Price List'!B872</f>
        <v>My Own Ingredients</v>
      </c>
      <c r="C872" s="163">
        <f>'Ingredients Price List'!D872</f>
        <v>0</v>
      </c>
      <c r="D872" s="164">
        <v>0</v>
      </c>
      <c r="E872" s="164"/>
      <c r="F872" s="164"/>
      <c r="G872" s="170">
        <f>'Ingredients Price List'!F872</f>
        <v>0</v>
      </c>
      <c r="H872" s="163">
        <f>'Ingredients Price List'!G872</f>
        <v>0</v>
      </c>
      <c r="I872" s="171">
        <f>'Ingredients Price List'!H872</f>
        <v>0</v>
      </c>
      <c r="J872" s="175"/>
      <c r="K872" s="173">
        <f>'Ingredients Price List'!G872</f>
        <v>0</v>
      </c>
      <c r="L872" s="174">
        <f>J872*'Ingredients Price List'!I872</f>
        <v>0</v>
      </c>
      <c r="N872" s="110"/>
    </row>
    <row r="873" spans="2:14" ht="15.95" hidden="1" customHeight="1" x14ac:dyDescent="0.25">
      <c r="B873" s="162" t="str">
        <f>'Ingredients Price List'!B873</f>
        <v>My Own Ingredients</v>
      </c>
      <c r="C873" s="163">
        <f>'Ingredients Price List'!D873</f>
        <v>0</v>
      </c>
      <c r="D873" s="164">
        <v>0</v>
      </c>
      <c r="E873" s="164"/>
      <c r="F873" s="164"/>
      <c r="G873" s="170">
        <f>'Ingredients Price List'!F873</f>
        <v>0</v>
      </c>
      <c r="H873" s="163">
        <f>'Ingredients Price List'!G873</f>
        <v>0</v>
      </c>
      <c r="I873" s="171">
        <f>'Ingredients Price List'!H873</f>
        <v>0</v>
      </c>
      <c r="J873" s="175"/>
      <c r="K873" s="173">
        <f>'Ingredients Price List'!G873</f>
        <v>0</v>
      </c>
      <c r="L873" s="174">
        <f>J873*'Ingredients Price List'!I873</f>
        <v>0</v>
      </c>
      <c r="N873" s="110"/>
    </row>
    <row r="874" spans="2:14" ht="15.95" hidden="1" customHeight="1" x14ac:dyDescent="0.25">
      <c r="B874" s="162" t="str">
        <f>'Ingredients Price List'!B874</f>
        <v>My Own Ingredients</v>
      </c>
      <c r="C874" s="163">
        <f>'Ingredients Price List'!D874</f>
        <v>0</v>
      </c>
      <c r="D874" s="164">
        <v>0</v>
      </c>
      <c r="E874" s="164"/>
      <c r="F874" s="164"/>
      <c r="G874" s="170">
        <f>'Ingredients Price List'!F874</f>
        <v>0</v>
      </c>
      <c r="H874" s="163">
        <f>'Ingredients Price List'!G874</f>
        <v>0</v>
      </c>
      <c r="I874" s="171">
        <f>'Ingredients Price List'!H874</f>
        <v>0</v>
      </c>
      <c r="J874" s="175"/>
      <c r="K874" s="173">
        <f>'Ingredients Price List'!G874</f>
        <v>0</v>
      </c>
      <c r="L874" s="174">
        <f>J874*'Ingredients Price List'!I874</f>
        <v>0</v>
      </c>
      <c r="N874" s="110"/>
    </row>
    <row r="875" spans="2:14" ht="15.95" hidden="1" customHeight="1" x14ac:dyDescent="0.25">
      <c r="B875" s="162" t="str">
        <f>'Ingredients Price List'!B875</f>
        <v>My Own Ingredients</v>
      </c>
      <c r="C875" s="163">
        <f>'Ingredients Price List'!D875</f>
        <v>0</v>
      </c>
      <c r="D875" s="164">
        <v>0</v>
      </c>
      <c r="E875" s="164"/>
      <c r="F875" s="164"/>
      <c r="G875" s="170">
        <f>'Ingredients Price List'!F875</f>
        <v>0</v>
      </c>
      <c r="H875" s="163">
        <f>'Ingredients Price List'!G875</f>
        <v>0</v>
      </c>
      <c r="I875" s="171">
        <f>'Ingredients Price List'!H875</f>
        <v>0</v>
      </c>
      <c r="J875" s="175"/>
      <c r="K875" s="173">
        <f>'Ingredients Price List'!G875</f>
        <v>0</v>
      </c>
      <c r="L875" s="174">
        <f>J875*'Ingredients Price List'!I875</f>
        <v>0</v>
      </c>
      <c r="N875" s="110"/>
    </row>
    <row r="876" spans="2:14" ht="15.95" customHeight="1" x14ac:dyDescent="0.25">
      <c r="B876" s="162" t="str">
        <f>'Ingredients Price List'!B876</f>
        <v>My Own Ingredients</v>
      </c>
      <c r="C876" s="163">
        <f>'Ingredients Price List'!D876</f>
        <v>0</v>
      </c>
      <c r="D876" s="164">
        <v>0</v>
      </c>
      <c r="E876" s="164"/>
      <c r="F876" s="164"/>
      <c r="G876" s="170">
        <f>'Ingredients Price List'!F876</f>
        <v>0</v>
      </c>
      <c r="H876" s="163">
        <f>'Ingredients Price List'!G876</f>
        <v>0</v>
      </c>
      <c r="I876" s="171">
        <f>'Ingredients Price List'!H876</f>
        <v>0</v>
      </c>
      <c r="J876" s="175"/>
      <c r="K876" s="173">
        <f>'Ingredients Price List'!G876</f>
        <v>0</v>
      </c>
      <c r="L876" s="174">
        <f>J876*'Ingredients Price List'!I876</f>
        <v>0</v>
      </c>
      <c r="N876" s="110"/>
    </row>
    <row r="877" spans="2:14" ht="15.95" customHeight="1" x14ac:dyDescent="0.25">
      <c r="B877" s="346" t="s">
        <v>190</v>
      </c>
      <c r="C877" s="346"/>
      <c r="D877" s="176"/>
      <c r="E877" s="176"/>
      <c r="F877" s="176"/>
      <c r="G877" s="176"/>
      <c r="H877" s="177"/>
      <c r="I877" s="178"/>
      <c r="J877" s="179"/>
      <c r="K877" s="180"/>
      <c r="L877" s="181">
        <f>SUM(L14:L876)</f>
        <v>0</v>
      </c>
      <c r="N877" s="110"/>
    </row>
    <row r="878" spans="2:14" ht="15.95" customHeight="1" x14ac:dyDescent="0.25">
      <c r="N878" s="110"/>
    </row>
    <row r="879" spans="2:14" ht="15.95" customHeight="1" x14ac:dyDescent="0.25">
      <c r="N879" s="110"/>
    </row>
    <row r="880" spans="2:14" ht="15.95" customHeight="1" x14ac:dyDescent="0.25">
      <c r="N880" s="110"/>
    </row>
    <row r="881" spans="2:15" ht="15.95" customHeight="1" x14ac:dyDescent="0.25">
      <c r="B881" s="110"/>
      <c r="G881" s="110"/>
      <c r="J881" s="110"/>
      <c r="N881" s="110"/>
    </row>
    <row r="882" spans="2:15" ht="15.95" customHeight="1" x14ac:dyDescent="0.25">
      <c r="B882" s="110"/>
      <c r="G882" s="110"/>
      <c r="J882" s="110"/>
      <c r="N882" s="110"/>
    </row>
    <row r="883" spans="2:15" ht="15.95" customHeight="1" x14ac:dyDescent="0.25">
      <c r="B883" s="347" t="s">
        <v>173</v>
      </c>
      <c r="C883" s="347"/>
      <c r="D883" s="347"/>
      <c r="E883" s="347"/>
      <c r="F883" s="347"/>
      <c r="G883" s="348"/>
      <c r="H883" s="348"/>
      <c r="I883" s="348"/>
      <c r="J883" s="348"/>
      <c r="K883" s="348"/>
      <c r="L883" s="348"/>
      <c r="N883" s="110"/>
    </row>
    <row r="884" spans="2:15" ht="32.1" customHeight="1" x14ac:dyDescent="0.25">
      <c r="B884" s="131" t="s">
        <v>174</v>
      </c>
      <c r="C884" s="338" t="s">
        <v>359</v>
      </c>
      <c r="D884" s="338"/>
      <c r="E884" s="338"/>
      <c r="F884" s="338"/>
      <c r="G884" s="338"/>
      <c r="H884" s="338"/>
      <c r="I884" s="338"/>
      <c r="J884" s="338"/>
      <c r="K884" s="338"/>
      <c r="L884" s="338"/>
      <c r="N884" s="110"/>
    </row>
    <row r="885" spans="2:15" ht="45.95" customHeight="1" x14ac:dyDescent="0.25">
      <c r="B885" s="131" t="s">
        <v>175</v>
      </c>
      <c r="C885" s="338" t="s">
        <v>357</v>
      </c>
      <c r="D885" s="338"/>
      <c r="E885" s="338"/>
      <c r="F885" s="338"/>
      <c r="G885" s="338"/>
      <c r="H885" s="338"/>
      <c r="I885" s="338"/>
      <c r="J885" s="338"/>
      <c r="K885" s="338"/>
      <c r="L885" s="338"/>
      <c r="N885" s="110"/>
    </row>
    <row r="886" spans="2:15" ht="45.95" customHeight="1" x14ac:dyDescent="0.25">
      <c r="B886" s="131" t="s">
        <v>179</v>
      </c>
      <c r="C886" s="338" t="s">
        <v>191</v>
      </c>
      <c r="D886" s="338"/>
      <c r="E886" s="338"/>
      <c r="F886" s="338"/>
      <c r="G886" s="338"/>
      <c r="H886" s="338"/>
      <c r="I886" s="338"/>
      <c r="J886" s="338"/>
      <c r="K886" s="338"/>
      <c r="L886" s="338"/>
      <c r="N886" s="110"/>
    </row>
    <row r="887" spans="2:15" ht="32.1" customHeight="1" x14ac:dyDescent="0.25">
      <c r="B887" s="131" t="s">
        <v>180</v>
      </c>
      <c r="C887" s="337" t="s">
        <v>192</v>
      </c>
      <c r="D887" s="337"/>
      <c r="E887" s="337"/>
      <c r="F887" s="337"/>
      <c r="G887" s="337"/>
      <c r="H887" s="337"/>
      <c r="I887" s="337"/>
      <c r="J887" s="337"/>
      <c r="K887" s="337"/>
      <c r="L887" s="337"/>
      <c r="N887" s="110"/>
    </row>
    <row r="888" spans="2:15" ht="32.1" customHeight="1" x14ac:dyDescent="0.25">
      <c r="B888" s="131" t="s">
        <v>181</v>
      </c>
      <c r="C888" s="338" t="s">
        <v>193</v>
      </c>
      <c r="D888" s="338"/>
      <c r="E888" s="338"/>
      <c r="F888" s="338"/>
      <c r="G888" s="338"/>
      <c r="H888" s="338"/>
      <c r="I888" s="338"/>
      <c r="J888" s="338"/>
      <c r="K888" s="338"/>
      <c r="L888" s="338"/>
      <c r="N888" s="110"/>
    </row>
    <row r="889" spans="2:15" ht="31.35" customHeight="1" x14ac:dyDescent="0.25">
      <c r="B889" s="131" t="s">
        <v>194</v>
      </c>
      <c r="C889" s="337" t="s">
        <v>360</v>
      </c>
      <c r="D889" s="337"/>
      <c r="E889" s="337"/>
      <c r="F889" s="337"/>
      <c r="G889" s="337"/>
      <c r="H889" s="337"/>
      <c r="I889" s="337"/>
      <c r="J889" s="337"/>
      <c r="K889" s="337"/>
      <c r="L889" s="337"/>
      <c r="N889" s="110"/>
    </row>
    <row r="890" spans="2:15" ht="32.1" customHeight="1" x14ac:dyDescent="0.25">
      <c r="B890" s="131" t="s">
        <v>195</v>
      </c>
      <c r="C890" s="337" t="s">
        <v>361</v>
      </c>
      <c r="D890" s="337"/>
      <c r="E890" s="337"/>
      <c r="F890" s="337"/>
      <c r="G890" s="337"/>
      <c r="H890" s="337"/>
      <c r="I890" s="337"/>
      <c r="J890" s="337"/>
      <c r="K890" s="337"/>
      <c r="L890" s="337"/>
      <c r="N890" s="110"/>
    </row>
    <row r="891" spans="2:15" ht="15.95" customHeight="1" x14ac:dyDescent="0.25">
      <c r="B891" s="131" t="s">
        <v>196</v>
      </c>
      <c r="C891" s="338" t="s">
        <v>197</v>
      </c>
      <c r="D891" s="338"/>
      <c r="E891" s="338"/>
      <c r="F891" s="338"/>
      <c r="G891" s="338"/>
      <c r="H891" s="338"/>
      <c r="I891" s="338"/>
      <c r="J891" s="338"/>
      <c r="K891" s="338"/>
      <c r="L891" s="338"/>
      <c r="N891" s="110"/>
    </row>
    <row r="892" spans="2:15" ht="15.95" customHeight="1" x14ac:dyDescent="0.25">
      <c r="G892" s="110"/>
      <c r="J892" s="110"/>
      <c r="N892" s="110"/>
    </row>
    <row r="893" spans="2:15" ht="15.95" customHeight="1" x14ac:dyDescent="0.25">
      <c r="N893" s="110"/>
    </row>
    <row r="894" spans="2:15" ht="15.95" customHeight="1" x14ac:dyDescent="0.25">
      <c r="B894" s="114"/>
      <c r="C894" s="114"/>
      <c r="D894" s="132"/>
      <c r="E894" s="132"/>
      <c r="F894" s="132"/>
      <c r="G894" s="114"/>
      <c r="H894" s="115"/>
      <c r="I894" s="116"/>
      <c r="J894" s="114"/>
      <c r="K894" s="115"/>
      <c r="L894" s="116"/>
      <c r="M894" s="114"/>
      <c r="N894" s="110"/>
    </row>
    <row r="895" spans="2:15" ht="15.95" customHeight="1" x14ac:dyDescent="0.25">
      <c r="B895" s="114"/>
      <c r="C895" s="114"/>
      <c r="D895" s="132"/>
      <c r="E895" s="132"/>
      <c r="F895" s="132"/>
      <c r="G895" s="114"/>
      <c r="H895" s="115"/>
      <c r="I895" s="116"/>
      <c r="J895" s="114"/>
      <c r="K895" s="115"/>
      <c r="L895" s="116"/>
      <c r="M895" s="114"/>
      <c r="N895" s="110"/>
    </row>
    <row r="896" spans="2:15" ht="15.95" customHeight="1" x14ac:dyDescent="0.25">
      <c r="B896" s="133" t="s">
        <v>198</v>
      </c>
      <c r="C896" s="134"/>
      <c r="D896" s="135"/>
      <c r="E896" s="135"/>
      <c r="F896" s="135"/>
      <c r="G896" s="134"/>
      <c r="H896" s="39"/>
      <c r="I896" s="136"/>
      <c r="J896" s="134"/>
      <c r="K896" s="39"/>
      <c r="L896" s="136"/>
      <c r="M896" s="134"/>
      <c r="N896" s="110"/>
      <c r="O896" s="121"/>
    </row>
    <row r="897" spans="2:15" ht="15.95" customHeight="1" x14ac:dyDescent="0.2">
      <c r="B897" s="134"/>
      <c r="C897" s="134"/>
      <c r="D897" s="135"/>
      <c r="E897" s="135"/>
      <c r="F897" s="135"/>
      <c r="G897" s="134"/>
      <c r="H897" s="39"/>
      <c r="I897" s="136"/>
      <c r="J897" s="134"/>
      <c r="K897" s="39"/>
      <c r="L897" s="136"/>
      <c r="M897" s="134"/>
      <c r="N897" s="110"/>
    </row>
    <row r="898" spans="2:15" ht="15.95" customHeight="1" x14ac:dyDescent="0.2">
      <c r="B898" s="336" t="s">
        <v>199</v>
      </c>
      <c r="C898" s="336"/>
      <c r="D898" s="336"/>
      <c r="E898" s="336"/>
      <c r="F898" s="336"/>
      <c r="G898" s="336"/>
      <c r="H898" s="336"/>
      <c r="I898" s="136"/>
      <c r="J898" s="134"/>
      <c r="K898" s="39"/>
      <c r="L898" s="136"/>
      <c r="M898" s="134"/>
      <c r="N898" s="110"/>
    </row>
    <row r="899" spans="2:15" ht="15.95" customHeight="1" x14ac:dyDescent="0.2">
      <c r="B899" s="39"/>
      <c r="C899" s="39"/>
      <c r="D899" s="39"/>
      <c r="E899" s="39"/>
      <c r="F899" s="39"/>
      <c r="G899" s="39"/>
      <c r="H899" s="39"/>
      <c r="I899" s="136"/>
      <c r="J899" s="134"/>
      <c r="K899" s="39"/>
      <c r="L899" s="136"/>
      <c r="M899" s="134"/>
      <c r="N899" s="110"/>
    </row>
    <row r="900" spans="2:15" ht="15.95" customHeight="1" x14ac:dyDescent="0.2">
      <c r="B900" s="40"/>
      <c r="C900" s="39"/>
      <c r="D900" s="39"/>
      <c r="E900" s="39"/>
      <c r="F900" s="39"/>
      <c r="G900" s="39"/>
      <c r="H900" s="39"/>
      <c r="I900" s="136"/>
      <c r="J900" s="134"/>
      <c r="K900" s="39"/>
      <c r="L900" s="136"/>
      <c r="M900" s="134"/>
      <c r="N900" s="110"/>
    </row>
    <row r="901" spans="2:15" ht="15.95" customHeight="1" x14ac:dyDescent="0.2">
      <c r="B901" s="39"/>
      <c r="C901" s="39"/>
      <c r="D901" s="39"/>
      <c r="E901" s="39"/>
      <c r="F901" s="39"/>
      <c r="G901" s="39"/>
      <c r="H901" s="39"/>
      <c r="I901" s="136"/>
      <c r="J901" s="134"/>
      <c r="K901" s="39"/>
      <c r="L901" s="136"/>
      <c r="M901" s="134"/>
      <c r="N901" s="110"/>
    </row>
    <row r="902" spans="2:15" ht="15.95" customHeight="1" x14ac:dyDescent="0.2">
      <c r="B902" s="335"/>
      <c r="C902" s="335"/>
      <c r="D902" s="335"/>
      <c r="E902" s="335"/>
      <c r="F902" s="335"/>
      <c r="G902" s="335"/>
      <c r="H902" s="335"/>
      <c r="I902" s="136"/>
      <c r="J902" s="134"/>
      <c r="K902" s="39"/>
      <c r="L902" s="136"/>
      <c r="M902" s="134"/>
      <c r="N902" s="110"/>
    </row>
    <row r="903" spans="2:15" ht="15.95" customHeight="1" x14ac:dyDescent="0.2">
      <c r="B903" s="335"/>
      <c r="C903" s="335"/>
      <c r="D903" s="335"/>
      <c r="E903" s="335"/>
      <c r="F903" s="335"/>
      <c r="G903" s="335"/>
      <c r="H903" s="335"/>
      <c r="I903" s="137"/>
      <c r="J903" s="138"/>
      <c r="K903" s="41"/>
      <c r="L903" s="137"/>
      <c r="M903" s="138"/>
      <c r="N903" s="110"/>
    </row>
    <row r="904" spans="2:15" ht="15.95" customHeight="1" x14ac:dyDescent="0.2">
      <c r="B904" s="39"/>
      <c r="C904" s="39"/>
      <c r="D904" s="39"/>
      <c r="E904" s="39"/>
      <c r="F904" s="39"/>
      <c r="G904" s="39"/>
      <c r="H904" s="39"/>
      <c r="I904" s="136"/>
      <c r="J904" s="39"/>
      <c r="K904" s="39"/>
      <c r="L904" s="136"/>
      <c r="M904" s="39"/>
      <c r="N904" s="110"/>
    </row>
    <row r="905" spans="2:15" ht="15.95" customHeight="1" x14ac:dyDescent="0.2">
      <c r="B905" s="336"/>
      <c r="C905" s="336"/>
      <c r="D905" s="336"/>
      <c r="E905" s="336"/>
      <c r="F905" s="336"/>
      <c r="G905" s="336"/>
      <c r="H905" s="336"/>
      <c r="I905" s="336"/>
      <c r="J905" s="134"/>
      <c r="K905" s="39"/>
      <c r="L905" s="136"/>
      <c r="M905" s="134"/>
      <c r="N905" s="110"/>
    </row>
    <row r="906" spans="2:15" ht="15.95" customHeight="1" x14ac:dyDescent="0.2">
      <c r="B906" s="335"/>
      <c r="C906" s="335"/>
      <c r="D906" s="335"/>
      <c r="E906" s="335"/>
      <c r="F906" s="335"/>
      <c r="G906" s="335"/>
      <c r="H906" s="335"/>
      <c r="I906" s="137"/>
      <c r="J906" s="138"/>
      <c r="K906" s="41"/>
      <c r="L906" s="137"/>
      <c r="M906" s="138"/>
      <c r="N906" s="110"/>
    </row>
    <row r="907" spans="2:15" ht="15.95" customHeight="1" x14ac:dyDescent="0.2">
      <c r="B907" s="335"/>
      <c r="C907" s="335"/>
      <c r="D907" s="335"/>
      <c r="E907" s="335"/>
      <c r="F907" s="335"/>
      <c r="G907" s="335"/>
      <c r="H907" s="335"/>
      <c r="I907" s="136"/>
      <c r="J907" s="39"/>
      <c r="K907" s="39"/>
      <c r="L907" s="136"/>
      <c r="M907" s="39"/>
      <c r="N907" s="110"/>
    </row>
    <row r="908" spans="2:15" ht="15.95" customHeight="1" x14ac:dyDescent="0.2">
      <c r="B908" s="39"/>
      <c r="C908" s="39"/>
      <c r="D908" s="39"/>
      <c r="E908" s="39"/>
      <c r="F908" s="39"/>
      <c r="G908" s="39"/>
      <c r="H908" s="39"/>
      <c r="I908" s="136"/>
      <c r="J908" s="39"/>
      <c r="K908" s="39"/>
      <c r="L908" s="136"/>
      <c r="M908" s="39"/>
      <c r="N908" s="110"/>
    </row>
    <row r="909" spans="2:15" ht="15.95" customHeight="1" x14ac:dyDescent="0.2">
      <c r="B909" s="336"/>
      <c r="C909" s="336"/>
      <c r="D909" s="336"/>
      <c r="E909" s="336"/>
      <c r="F909" s="336"/>
      <c r="G909" s="336"/>
      <c r="H909" s="336"/>
      <c r="I909" s="136"/>
      <c r="J909" s="134"/>
      <c r="K909" s="39"/>
      <c r="L909" s="136"/>
      <c r="M909" s="134"/>
      <c r="N909" s="110"/>
    </row>
    <row r="910" spans="2:15" ht="15.95" customHeight="1" x14ac:dyDescent="0.2">
      <c r="B910" s="335"/>
      <c r="C910" s="335"/>
      <c r="D910" s="335"/>
      <c r="E910" s="335"/>
      <c r="F910" s="335"/>
      <c r="G910" s="335"/>
      <c r="H910" s="335"/>
      <c r="I910" s="335"/>
      <c r="J910" s="335"/>
      <c r="K910" s="335"/>
      <c r="L910" s="335"/>
      <c r="M910" s="134"/>
      <c r="N910" s="110"/>
    </row>
    <row r="911" spans="2:15" s="142" customFormat="1" ht="15.95" customHeight="1" x14ac:dyDescent="0.2">
      <c r="B911" s="139"/>
      <c r="C911" s="139"/>
      <c r="D911" s="40"/>
      <c r="E911" s="40"/>
      <c r="F911" s="40"/>
      <c r="G911" s="139"/>
      <c r="H911" s="139"/>
      <c r="I911" s="140"/>
      <c r="J911" s="139"/>
      <c r="K911" s="139"/>
      <c r="L911" s="140"/>
      <c r="M911" s="141"/>
      <c r="N911" s="141"/>
    </row>
    <row r="912" spans="2:15" ht="15.95" customHeight="1" x14ac:dyDescent="0.2">
      <c r="B912" s="335"/>
      <c r="C912" s="335"/>
      <c r="D912" s="335"/>
      <c r="E912" s="335"/>
      <c r="F912" s="335"/>
      <c r="G912" s="335"/>
      <c r="H912" s="335"/>
      <c r="I912" s="335"/>
      <c r="J912" s="41"/>
      <c r="K912" s="41"/>
      <c r="L912" s="137"/>
      <c r="M912" s="134"/>
      <c r="N912" s="134"/>
      <c r="O912" s="112"/>
    </row>
    <row r="913" spans="2:15" ht="15.95" customHeight="1" x14ac:dyDescent="0.2">
      <c r="B913" s="41"/>
      <c r="C913" s="41"/>
      <c r="D913" s="39"/>
      <c r="E913" s="39"/>
      <c r="F913" s="39"/>
      <c r="G913" s="41"/>
      <c r="H913" s="41"/>
      <c r="I913" s="137"/>
      <c r="J913" s="41"/>
      <c r="K913" s="41"/>
      <c r="L913" s="137"/>
      <c r="M913" s="134"/>
      <c r="N913" s="134"/>
      <c r="O913" s="112"/>
    </row>
    <row r="914" spans="2:15" ht="120" customHeight="1" x14ac:dyDescent="0.2">
      <c r="B914" s="41"/>
      <c r="C914" s="41"/>
      <c r="D914" s="39"/>
      <c r="E914" s="39"/>
      <c r="F914" s="39"/>
      <c r="G914" s="41"/>
      <c r="H914" s="41"/>
      <c r="I914" s="137"/>
      <c r="J914" s="41"/>
      <c r="K914" s="41"/>
      <c r="L914" s="137"/>
      <c r="M914" s="134"/>
      <c r="N914" s="134"/>
      <c r="O914" s="112"/>
    </row>
    <row r="915" spans="2:15" ht="15.95" customHeight="1" x14ac:dyDescent="0.2">
      <c r="B915" s="335" t="s">
        <v>200</v>
      </c>
      <c r="C915" s="335"/>
      <c r="D915" s="335"/>
      <c r="E915" s="335"/>
      <c r="F915" s="335"/>
      <c r="G915" s="335"/>
      <c r="H915" s="335"/>
      <c r="I915" s="335"/>
      <c r="J915" s="335"/>
      <c r="K915" s="335"/>
      <c r="L915" s="335"/>
      <c r="M915" s="134"/>
      <c r="N915" s="134"/>
      <c r="O915" s="112"/>
    </row>
    <row r="916" spans="2:15" ht="15.95" customHeight="1" x14ac:dyDescent="0.2">
      <c r="B916" s="41"/>
      <c r="C916" s="41"/>
      <c r="D916" s="39"/>
      <c r="E916" s="39"/>
      <c r="F916" s="39"/>
      <c r="G916" s="41"/>
      <c r="H916" s="41"/>
      <c r="I916" s="137"/>
      <c r="J916" s="41"/>
      <c r="K916" s="41"/>
      <c r="L916" s="137"/>
      <c r="M916" s="134"/>
      <c r="N916" s="134"/>
      <c r="O916" s="112"/>
    </row>
    <row r="917" spans="2:15" ht="15.95" customHeight="1" x14ac:dyDescent="0.2">
      <c r="B917" s="39"/>
      <c r="C917" s="39"/>
      <c r="D917" s="39"/>
      <c r="E917" s="39"/>
      <c r="F917" s="39"/>
      <c r="G917" s="39"/>
      <c r="H917" s="39"/>
      <c r="I917" s="136"/>
      <c r="J917" s="39"/>
      <c r="K917" s="39"/>
      <c r="L917" s="136"/>
      <c r="M917" s="39"/>
      <c r="N917" s="134"/>
      <c r="O917" s="112"/>
    </row>
    <row r="918" spans="2:15" ht="15.95" customHeight="1" x14ac:dyDescent="0.2">
      <c r="B918" s="336" t="s">
        <v>201</v>
      </c>
      <c r="C918" s="336"/>
      <c r="D918" s="336"/>
      <c r="E918" s="336"/>
      <c r="F918" s="336"/>
      <c r="G918" s="336"/>
      <c r="H918" s="336"/>
      <c r="I918" s="336"/>
      <c r="J918" s="336"/>
      <c r="K918" s="39"/>
      <c r="L918" s="136"/>
      <c r="M918" s="39"/>
      <c r="N918" s="134"/>
      <c r="O918" s="112"/>
    </row>
    <row r="919" spans="2:15" ht="15.95" customHeight="1" x14ac:dyDescent="0.2">
      <c r="B919" s="336" t="s">
        <v>202</v>
      </c>
      <c r="C919" s="336"/>
      <c r="D919" s="336"/>
      <c r="E919" s="336"/>
      <c r="F919" s="336"/>
      <c r="G919" s="336"/>
      <c r="H919" s="336"/>
      <c r="I919" s="336"/>
      <c r="J919" s="39"/>
      <c r="K919" s="39"/>
      <c r="L919" s="136"/>
      <c r="M919" s="39"/>
      <c r="N919" s="134"/>
      <c r="O919" s="112"/>
    </row>
    <row r="920" spans="2:15" ht="15.95" customHeight="1" x14ac:dyDescent="0.2">
      <c r="B920" s="336" t="s">
        <v>364</v>
      </c>
      <c r="C920" s="336"/>
      <c r="D920" s="336"/>
      <c r="E920" s="336"/>
      <c r="F920" s="336"/>
      <c r="G920" s="336"/>
      <c r="H920" s="336"/>
      <c r="I920" s="336"/>
      <c r="J920" s="336"/>
      <c r="K920" s="336"/>
      <c r="L920" s="136"/>
      <c r="M920" s="39"/>
      <c r="N920" s="134"/>
      <c r="O920" s="112"/>
    </row>
    <row r="921" spans="2:15" ht="15.95" customHeight="1" x14ac:dyDescent="0.2">
      <c r="B921" s="39"/>
      <c r="C921" s="39"/>
      <c r="D921" s="39"/>
      <c r="E921" s="39"/>
      <c r="F921" s="39"/>
      <c r="G921" s="39"/>
      <c r="H921" s="39"/>
      <c r="I921" s="136"/>
      <c r="J921" s="39"/>
      <c r="K921" s="39"/>
      <c r="L921" s="136"/>
      <c r="M921" s="39"/>
      <c r="N921" s="134"/>
      <c r="O921" s="112"/>
    </row>
    <row r="922" spans="2:15" ht="15.95" customHeight="1" x14ac:dyDescent="0.2">
      <c r="B922" s="39"/>
      <c r="C922" s="39"/>
      <c r="D922" s="39"/>
      <c r="E922" s="39"/>
      <c r="F922" s="39"/>
      <c r="G922" s="39"/>
      <c r="H922" s="39"/>
      <c r="I922" s="136"/>
      <c r="J922" s="39"/>
      <c r="K922" s="39"/>
      <c r="L922" s="136"/>
      <c r="M922" s="39"/>
      <c r="N922" s="134"/>
      <c r="O922" s="112"/>
    </row>
    <row r="923" spans="2:15" ht="15.95" customHeight="1" x14ac:dyDescent="0.2">
      <c r="B923" s="39"/>
      <c r="C923" s="39"/>
      <c r="D923" s="39"/>
      <c r="E923" s="39"/>
      <c r="F923" s="39"/>
      <c r="G923" s="39"/>
      <c r="H923" s="39"/>
      <c r="I923" s="136"/>
      <c r="J923" s="39"/>
      <c r="K923" s="39"/>
      <c r="L923" s="136"/>
      <c r="M923" s="39"/>
      <c r="N923" s="134"/>
      <c r="O923" s="112"/>
    </row>
    <row r="924" spans="2:15" ht="32.1" customHeight="1" x14ac:dyDescent="0.2">
      <c r="B924" s="335" t="s">
        <v>203</v>
      </c>
      <c r="C924" s="335"/>
      <c r="D924" s="335"/>
      <c r="E924" s="335"/>
      <c r="F924" s="335"/>
      <c r="G924" s="335"/>
      <c r="H924" s="335"/>
      <c r="I924" s="335"/>
      <c r="J924" s="138"/>
      <c r="K924" s="41"/>
      <c r="L924" s="137"/>
      <c r="M924" s="138"/>
      <c r="N924" s="134"/>
      <c r="O924" s="112"/>
    </row>
    <row r="925" spans="2:15" ht="56.1" customHeight="1" x14ac:dyDescent="0.2">
      <c r="B925" s="335" t="s">
        <v>204</v>
      </c>
      <c r="C925" s="335"/>
      <c r="D925" s="335"/>
      <c r="E925" s="335"/>
      <c r="F925" s="335"/>
      <c r="G925" s="335"/>
      <c r="H925" s="335"/>
      <c r="I925" s="335"/>
      <c r="J925" s="138"/>
      <c r="K925" s="41"/>
      <c r="L925" s="137"/>
      <c r="M925" s="138"/>
      <c r="N925" s="134"/>
      <c r="O925" s="112"/>
    </row>
    <row r="926" spans="2:15" ht="15.95" customHeight="1" x14ac:dyDescent="0.2">
      <c r="B926" s="134"/>
      <c r="C926" s="134"/>
      <c r="D926" s="135"/>
      <c r="E926" s="135"/>
      <c r="F926" s="135"/>
      <c r="G926" s="134"/>
      <c r="H926" s="39"/>
      <c r="I926" s="136"/>
      <c r="J926" s="134"/>
      <c r="K926" s="39"/>
      <c r="L926" s="136"/>
      <c r="M926" s="134"/>
      <c r="N926" s="134"/>
      <c r="O926" s="112"/>
    </row>
    <row r="927" spans="2:15" ht="15.95" customHeight="1" x14ac:dyDescent="0.2">
      <c r="B927" s="134"/>
      <c r="C927" s="134"/>
      <c r="D927" s="135"/>
      <c r="E927" s="135"/>
      <c r="F927" s="135"/>
      <c r="G927" s="134"/>
      <c r="H927" s="39"/>
      <c r="I927" s="136"/>
      <c r="J927" s="134"/>
      <c r="K927" s="39"/>
      <c r="L927" s="136"/>
      <c r="M927" s="134"/>
      <c r="N927" s="134"/>
      <c r="O927" s="112"/>
    </row>
    <row r="928" spans="2:15" ht="15.95" customHeight="1" x14ac:dyDescent="0.2">
      <c r="B928" s="335" t="s">
        <v>205</v>
      </c>
      <c r="C928" s="335"/>
      <c r="D928" s="335"/>
      <c r="E928" s="335"/>
      <c r="F928" s="335"/>
      <c r="G928" s="335"/>
      <c r="H928" s="335"/>
      <c r="I928" s="335"/>
      <c r="J928" s="138"/>
      <c r="K928" s="41"/>
      <c r="L928" s="137"/>
      <c r="M928" s="138"/>
      <c r="N928" s="134"/>
      <c r="O928" s="112"/>
    </row>
    <row r="929" spans="2:15" ht="15.95" customHeight="1" x14ac:dyDescent="0.2">
      <c r="B929" s="134"/>
      <c r="C929" s="134"/>
      <c r="D929" s="135"/>
      <c r="E929" s="135"/>
      <c r="F929" s="135"/>
      <c r="G929" s="134"/>
      <c r="H929" s="39"/>
      <c r="I929" s="136"/>
      <c r="J929" s="134"/>
      <c r="K929" s="39"/>
      <c r="L929" s="136"/>
      <c r="M929" s="134"/>
      <c r="N929" s="134"/>
      <c r="O929" s="112"/>
    </row>
    <row r="930" spans="2:15" ht="15.95" customHeight="1" x14ac:dyDescent="0.2">
      <c r="B930" s="336" t="s">
        <v>206</v>
      </c>
      <c r="C930" s="336"/>
      <c r="D930" s="336"/>
      <c r="E930" s="336"/>
      <c r="F930" s="336"/>
      <c r="G930" s="336"/>
      <c r="H930" s="336"/>
      <c r="I930" s="336"/>
      <c r="J930" s="336"/>
      <c r="K930" s="39"/>
      <c r="L930" s="136"/>
      <c r="M930" s="134"/>
      <c r="N930" s="134"/>
      <c r="O930" s="112"/>
    </row>
    <row r="931" spans="2:15" ht="15.95" customHeight="1" x14ac:dyDescent="0.2">
      <c r="B931" s="134"/>
      <c r="C931" s="134"/>
      <c r="D931" s="135"/>
      <c r="E931" s="135"/>
      <c r="F931" s="135"/>
      <c r="G931" s="134"/>
      <c r="H931" s="39"/>
      <c r="I931" s="136"/>
      <c r="J931" s="134"/>
      <c r="K931" s="39"/>
      <c r="L931" s="136"/>
      <c r="M931" s="134"/>
      <c r="N931" s="134"/>
      <c r="O931" s="112"/>
    </row>
    <row r="932" spans="2:15" ht="15.95" customHeight="1" x14ac:dyDescent="0.2">
      <c r="B932" s="141" t="s">
        <v>207</v>
      </c>
      <c r="C932" s="134"/>
      <c r="D932" s="135"/>
      <c r="E932" s="135"/>
      <c r="F932" s="135"/>
      <c r="G932" s="134"/>
      <c r="H932" s="39"/>
      <c r="I932" s="136"/>
      <c r="J932" s="134"/>
      <c r="K932" s="39"/>
      <c r="L932" s="136"/>
      <c r="M932" s="134"/>
      <c r="N932" s="134"/>
      <c r="O932" s="112"/>
    </row>
    <row r="933" spans="2:15" ht="15.95" customHeight="1" x14ac:dyDescent="0.2">
      <c r="B933" s="134"/>
      <c r="C933" s="134"/>
      <c r="D933" s="135"/>
      <c r="E933" s="135"/>
      <c r="F933" s="135"/>
      <c r="G933" s="134"/>
      <c r="H933" s="39"/>
      <c r="I933" s="136"/>
      <c r="J933" s="134"/>
      <c r="K933" s="39"/>
      <c r="L933" s="136"/>
      <c r="M933" s="134"/>
      <c r="N933" s="134"/>
      <c r="O933" s="112"/>
    </row>
    <row r="934" spans="2:15" ht="15.95" customHeight="1" x14ac:dyDescent="0.2">
      <c r="B934" s="134" t="s">
        <v>208</v>
      </c>
      <c r="C934" s="134"/>
      <c r="D934" s="135"/>
      <c r="E934" s="135"/>
      <c r="F934" s="135"/>
      <c r="G934" s="134"/>
      <c r="H934" s="39"/>
      <c r="I934" s="136"/>
      <c r="J934" s="134"/>
      <c r="K934" s="39"/>
      <c r="L934" s="136"/>
      <c r="M934" s="134"/>
      <c r="N934" s="134"/>
      <c r="O934" s="112"/>
    </row>
    <row r="935" spans="2:15" ht="15.95" customHeight="1" x14ac:dyDescent="0.2">
      <c r="B935" s="134" t="s">
        <v>209</v>
      </c>
      <c r="C935" s="134"/>
      <c r="D935" s="135"/>
      <c r="E935" s="135"/>
      <c r="F935" s="135"/>
      <c r="G935" s="134"/>
      <c r="H935" s="39"/>
      <c r="I935" s="136"/>
      <c r="J935" s="134"/>
      <c r="K935" s="39"/>
      <c r="L935" s="136"/>
      <c r="M935" s="134"/>
      <c r="N935" s="134"/>
      <c r="O935" s="112"/>
    </row>
    <row r="936" spans="2:15" ht="15.95" customHeight="1" x14ac:dyDescent="0.2">
      <c r="B936" s="134" t="s">
        <v>362</v>
      </c>
      <c r="C936" s="134"/>
      <c r="D936" s="135"/>
      <c r="E936" s="135"/>
      <c r="F936" s="135"/>
      <c r="G936" s="134"/>
      <c r="H936" s="39"/>
      <c r="I936" s="136"/>
      <c r="J936" s="134"/>
      <c r="K936" s="39"/>
      <c r="L936" s="136"/>
      <c r="M936" s="134"/>
      <c r="N936" s="134"/>
      <c r="O936" s="112"/>
    </row>
    <row r="937" spans="2:15" ht="15.95" customHeight="1" x14ac:dyDescent="0.2">
      <c r="B937" s="39"/>
      <c r="C937" s="39"/>
      <c r="D937" s="39"/>
      <c r="E937" s="39"/>
      <c r="F937" s="39"/>
      <c r="G937" s="39"/>
      <c r="H937" s="39"/>
      <c r="I937" s="136"/>
      <c r="J937" s="39"/>
      <c r="K937" s="39"/>
      <c r="L937" s="136"/>
      <c r="M937" s="39"/>
      <c r="N937" s="134"/>
      <c r="O937" s="112"/>
    </row>
    <row r="938" spans="2:15" ht="15.95" customHeight="1" x14ac:dyDescent="0.2">
      <c r="B938" s="134" t="s">
        <v>210</v>
      </c>
      <c r="C938" s="134"/>
      <c r="D938" s="135"/>
      <c r="E938" s="135"/>
      <c r="F938" s="135"/>
      <c r="G938" s="134"/>
      <c r="H938" s="39"/>
      <c r="I938" s="136"/>
      <c r="J938" s="134"/>
      <c r="K938" s="39"/>
      <c r="L938" s="136"/>
      <c r="M938" s="134"/>
      <c r="N938" s="134"/>
      <c r="O938" s="112"/>
    </row>
    <row r="939" spans="2:15" ht="15.95" customHeight="1" x14ac:dyDescent="0.2">
      <c r="B939" s="134" t="s">
        <v>211</v>
      </c>
      <c r="C939" s="134"/>
      <c r="D939" s="135"/>
      <c r="E939" s="135"/>
      <c r="F939" s="135"/>
      <c r="G939" s="134"/>
      <c r="H939" s="39"/>
      <c r="I939" s="136"/>
      <c r="J939" s="134"/>
      <c r="K939" s="39"/>
      <c r="L939" s="136"/>
      <c r="M939" s="134"/>
      <c r="N939" s="134"/>
      <c r="O939" s="112"/>
    </row>
    <row r="940" spans="2:15" ht="15.95" customHeight="1" x14ac:dyDescent="0.2">
      <c r="B940" s="134"/>
      <c r="C940" s="134"/>
      <c r="D940" s="135"/>
      <c r="E940" s="135"/>
      <c r="F940" s="135"/>
      <c r="G940" s="134"/>
      <c r="H940" s="39"/>
      <c r="I940" s="136"/>
      <c r="J940" s="134"/>
      <c r="K940" s="39"/>
      <c r="L940" s="136"/>
      <c r="M940" s="134"/>
      <c r="N940" s="134"/>
      <c r="O940" s="112"/>
    </row>
    <row r="941" spans="2:15" ht="15.95" customHeight="1" x14ac:dyDescent="0.2">
      <c r="B941" s="134"/>
      <c r="C941" s="134"/>
      <c r="D941" s="135"/>
      <c r="E941" s="135"/>
      <c r="F941" s="135"/>
      <c r="G941" s="134"/>
      <c r="H941" s="39"/>
      <c r="I941" s="136"/>
      <c r="J941" s="134"/>
      <c r="K941" s="39"/>
      <c r="L941" s="136"/>
      <c r="M941" s="134"/>
      <c r="N941" s="134"/>
      <c r="O941" s="112"/>
    </row>
    <row r="942" spans="2:15" ht="15.95" customHeight="1" x14ac:dyDescent="0.2">
      <c r="B942" s="134"/>
      <c r="C942" s="134"/>
      <c r="D942" s="135"/>
      <c r="E942" s="135"/>
      <c r="F942" s="135"/>
      <c r="G942" s="134"/>
      <c r="H942" s="39"/>
      <c r="I942" s="136"/>
      <c r="J942" s="134"/>
      <c r="K942" s="39"/>
      <c r="L942" s="136"/>
      <c r="M942" s="134"/>
      <c r="N942" s="134"/>
      <c r="O942" s="112"/>
    </row>
    <row r="943" spans="2:15" ht="15.95" customHeight="1" x14ac:dyDescent="0.2">
      <c r="B943" s="134"/>
      <c r="C943" s="134"/>
      <c r="D943" s="135"/>
      <c r="E943" s="135"/>
      <c r="F943" s="135"/>
      <c r="G943" s="134"/>
      <c r="H943" s="39"/>
      <c r="I943" s="136"/>
      <c r="J943" s="134"/>
      <c r="K943" s="39"/>
      <c r="L943" s="136"/>
      <c r="M943" s="134"/>
      <c r="N943" s="134"/>
      <c r="O943" s="112"/>
    </row>
    <row r="944" spans="2:15" ht="15.95" customHeight="1" x14ac:dyDescent="0.2">
      <c r="B944" s="134" t="s">
        <v>189</v>
      </c>
      <c r="C944" s="134"/>
      <c r="D944" s="135"/>
      <c r="E944" s="135"/>
      <c r="F944" s="135"/>
      <c r="G944" s="134"/>
      <c r="H944" s="39"/>
      <c r="I944" s="136"/>
      <c r="J944" s="134"/>
      <c r="K944" s="39"/>
      <c r="L944" s="136"/>
      <c r="M944" s="134"/>
      <c r="N944" s="134"/>
      <c r="O944" s="112"/>
    </row>
    <row r="945" spans="3:15" ht="15.95" customHeight="1" x14ac:dyDescent="0.2">
      <c r="C945" s="112"/>
      <c r="D945" s="124"/>
      <c r="E945" s="124"/>
      <c r="F945" s="124"/>
      <c r="G945" s="143"/>
      <c r="H945" s="122"/>
      <c r="I945" s="144"/>
      <c r="J945" s="143"/>
      <c r="K945" s="122"/>
      <c r="L945" s="144"/>
      <c r="M945" s="143"/>
      <c r="N945" s="134"/>
      <c r="O945" s="112"/>
    </row>
    <row r="946" spans="3:15" ht="15.95" customHeight="1" x14ac:dyDescent="0.2">
      <c r="C946" s="112"/>
      <c r="D946" s="124"/>
      <c r="E946" s="124"/>
      <c r="F946" s="124"/>
      <c r="G946" s="143"/>
      <c r="H946" s="122"/>
      <c r="I946" s="144"/>
      <c r="J946" s="143"/>
      <c r="K946" s="122"/>
      <c r="L946" s="144"/>
      <c r="M946" s="143"/>
      <c r="N946" s="134"/>
      <c r="O946" s="112"/>
    </row>
    <row r="947" spans="3:15" ht="15.95" customHeight="1" x14ac:dyDescent="0.2">
      <c r="C947" s="112"/>
      <c r="D947" s="124"/>
      <c r="E947" s="124"/>
      <c r="F947" s="124"/>
      <c r="G947" s="143"/>
      <c r="H947" s="122"/>
      <c r="I947" s="144"/>
      <c r="J947" s="143"/>
      <c r="K947" s="122"/>
      <c r="L947" s="144"/>
      <c r="M947" s="143"/>
      <c r="N947" s="134"/>
      <c r="O947" s="112"/>
    </row>
    <row r="948" spans="3:15" ht="15.95" customHeight="1" x14ac:dyDescent="0.2">
      <c r="C948" s="112"/>
      <c r="D948" s="124"/>
      <c r="E948" s="124"/>
      <c r="F948" s="124"/>
      <c r="G948" s="143"/>
      <c r="H948" s="122"/>
      <c r="I948" s="144"/>
      <c r="J948" s="143"/>
      <c r="K948" s="122"/>
      <c r="L948" s="144"/>
      <c r="M948" s="143"/>
      <c r="N948" s="134"/>
      <c r="O948" s="112"/>
    </row>
    <row r="949" spans="3:15" ht="15.95" customHeight="1" x14ac:dyDescent="0.2">
      <c r="C949" s="112"/>
      <c r="D949" s="124"/>
      <c r="E949" s="124"/>
      <c r="F949" s="124"/>
      <c r="G949" s="143"/>
      <c r="H949" s="122"/>
      <c r="I949" s="144"/>
      <c r="J949" s="143"/>
      <c r="K949" s="122"/>
      <c r="L949" s="144"/>
      <c r="M949" s="143"/>
      <c r="N949" s="134"/>
      <c r="O949" s="112"/>
    </row>
    <row r="950" spans="3:15" ht="15.95" customHeight="1" x14ac:dyDescent="0.2">
      <c r="C950" s="112"/>
      <c r="D950" s="124"/>
      <c r="E950" s="124"/>
      <c r="F950" s="124"/>
      <c r="G950" s="143"/>
      <c r="H950" s="122"/>
      <c r="I950" s="144"/>
      <c r="J950" s="143"/>
      <c r="K950" s="122"/>
      <c r="L950" s="144"/>
      <c r="M950" s="143"/>
      <c r="N950" s="134"/>
      <c r="O950" s="112"/>
    </row>
    <row r="951" spans="3:15" ht="15.95" customHeight="1" x14ac:dyDescent="0.2">
      <c r="C951" s="112"/>
      <c r="D951" s="124"/>
      <c r="E951" s="124"/>
      <c r="F951" s="124"/>
      <c r="G951" s="143"/>
      <c r="H951" s="122"/>
      <c r="I951" s="144"/>
      <c r="J951" s="143"/>
      <c r="K951" s="122"/>
      <c r="L951" s="144"/>
      <c r="M951" s="143"/>
      <c r="N951" s="134"/>
      <c r="O951" s="112"/>
    </row>
    <row r="952" spans="3:15" ht="15.95" customHeight="1" x14ac:dyDescent="0.2">
      <c r="C952" s="112"/>
      <c r="D952" s="124"/>
      <c r="E952" s="124"/>
      <c r="F952" s="124"/>
      <c r="G952" s="143"/>
      <c r="H952" s="122"/>
      <c r="I952" s="144"/>
      <c r="J952" s="143"/>
      <c r="K952" s="122"/>
      <c r="L952" s="144"/>
      <c r="M952" s="143"/>
      <c r="N952" s="134"/>
      <c r="O952" s="112"/>
    </row>
    <row r="953" spans="3:15" ht="15.95" customHeight="1" x14ac:dyDescent="0.2">
      <c r="C953" s="112"/>
      <c r="D953" s="124"/>
      <c r="E953" s="124"/>
      <c r="F953" s="124"/>
      <c r="G953" s="143"/>
      <c r="H953" s="122"/>
      <c r="I953" s="144"/>
      <c r="J953" s="143"/>
      <c r="K953" s="122"/>
      <c r="L953" s="144"/>
      <c r="M953" s="143"/>
      <c r="N953" s="134"/>
      <c r="O953" s="112"/>
    </row>
    <row r="954" spans="3:15" ht="15.95" customHeight="1" x14ac:dyDescent="0.2">
      <c r="C954" s="112"/>
      <c r="D954" s="124"/>
      <c r="E954" s="124"/>
      <c r="F954" s="124"/>
      <c r="G954" s="143"/>
      <c r="H954" s="122"/>
      <c r="I954" s="144"/>
      <c r="J954" s="143"/>
      <c r="K954" s="122"/>
      <c r="L954" s="144"/>
      <c r="M954" s="143"/>
      <c r="N954" s="134"/>
      <c r="O954" s="112"/>
    </row>
    <row r="955" spans="3:15" ht="15.95" customHeight="1" x14ac:dyDescent="0.2">
      <c r="C955" s="112"/>
      <c r="D955" s="124"/>
      <c r="E955" s="124"/>
      <c r="F955" s="124"/>
      <c r="G955" s="143"/>
      <c r="H955" s="122"/>
      <c r="I955" s="144"/>
      <c r="J955" s="143"/>
      <c r="K955" s="122"/>
      <c r="L955" s="144"/>
      <c r="M955" s="143"/>
      <c r="N955" s="134"/>
      <c r="O955" s="112"/>
    </row>
    <row r="956" spans="3:15" ht="15.95" customHeight="1" x14ac:dyDescent="0.2">
      <c r="C956" s="112"/>
      <c r="D956" s="124"/>
      <c r="E956" s="124"/>
      <c r="F956" s="124"/>
      <c r="G956" s="143"/>
      <c r="H956" s="122"/>
      <c r="I956" s="144"/>
      <c r="J956" s="143"/>
      <c r="K956" s="122"/>
      <c r="L956" s="144"/>
      <c r="M956" s="143"/>
      <c r="N956" s="134"/>
      <c r="O956" s="112"/>
    </row>
    <row r="957" spans="3:15" ht="15.95" customHeight="1" x14ac:dyDescent="0.2">
      <c r="C957" s="112"/>
      <c r="D957" s="124"/>
      <c r="E957" s="124"/>
      <c r="F957" s="124"/>
      <c r="G957" s="143"/>
      <c r="H957" s="122"/>
      <c r="I957" s="144"/>
      <c r="J957" s="143"/>
      <c r="K957" s="122"/>
      <c r="L957" s="144"/>
      <c r="M957" s="143"/>
      <c r="N957" s="134"/>
      <c r="O957" s="112"/>
    </row>
    <row r="958" spans="3:15" ht="15.95" customHeight="1" x14ac:dyDescent="0.2">
      <c r="C958" s="112"/>
      <c r="D958" s="124"/>
      <c r="E958" s="124"/>
      <c r="F958" s="124"/>
      <c r="G958" s="143"/>
      <c r="H958" s="122"/>
      <c r="I958" s="144"/>
      <c r="J958" s="143"/>
      <c r="K958" s="122"/>
      <c r="L958" s="144"/>
      <c r="M958" s="143"/>
      <c r="N958" s="134"/>
      <c r="O958" s="112"/>
    </row>
    <row r="959" spans="3:15" ht="15.95" customHeight="1" x14ac:dyDescent="0.2">
      <c r="C959" s="112"/>
      <c r="D959" s="124"/>
      <c r="E959" s="124"/>
      <c r="F959" s="124"/>
      <c r="G959" s="143"/>
      <c r="H959" s="122"/>
      <c r="I959" s="144"/>
      <c r="J959" s="143"/>
      <c r="K959" s="122"/>
      <c r="L959" s="144"/>
      <c r="M959" s="143"/>
      <c r="N959" s="134"/>
      <c r="O959" s="112"/>
    </row>
    <row r="960" spans="3:15" ht="15.95" customHeight="1" x14ac:dyDescent="0.2">
      <c r="C960" s="112"/>
      <c r="D960" s="124"/>
      <c r="E960" s="124"/>
      <c r="F960" s="124"/>
      <c r="G960" s="143"/>
      <c r="H960" s="122"/>
      <c r="I960" s="144"/>
      <c r="J960" s="143"/>
      <c r="K960" s="122"/>
      <c r="L960" s="144"/>
      <c r="M960" s="143"/>
      <c r="N960" s="134"/>
      <c r="O960" s="112"/>
    </row>
    <row r="961" spans="3:13" ht="15.95" customHeight="1" x14ac:dyDescent="0.25">
      <c r="C961" s="112"/>
      <c r="D961" s="124"/>
      <c r="E961" s="124"/>
      <c r="F961" s="124"/>
      <c r="G961" s="143"/>
      <c r="H961" s="122"/>
      <c r="I961" s="144"/>
      <c r="J961" s="143"/>
      <c r="K961" s="122"/>
      <c r="L961" s="144"/>
      <c r="M961" s="143"/>
    </row>
    <row r="962" spans="3:13" ht="15.95" customHeight="1" x14ac:dyDescent="0.25">
      <c r="C962" s="112"/>
      <c r="D962" s="124"/>
      <c r="E962" s="124"/>
      <c r="F962" s="124"/>
      <c r="G962" s="143"/>
      <c r="H962" s="122"/>
      <c r="I962" s="144"/>
      <c r="J962" s="143"/>
      <c r="K962" s="122"/>
      <c r="L962" s="144"/>
      <c r="M962" s="143"/>
    </row>
    <row r="963" spans="3:13" ht="15.95" customHeight="1" x14ac:dyDescent="0.25">
      <c r="C963" s="112"/>
      <c r="D963" s="124"/>
      <c r="E963" s="124"/>
      <c r="F963" s="124"/>
      <c r="G963" s="143"/>
      <c r="H963" s="122"/>
      <c r="I963" s="144"/>
      <c r="J963" s="143"/>
      <c r="K963" s="122"/>
      <c r="L963" s="144"/>
      <c r="M963" s="143"/>
    </row>
    <row r="964" spans="3:13" ht="15.95" customHeight="1" x14ac:dyDescent="0.25">
      <c r="C964" s="112"/>
      <c r="D964" s="124"/>
      <c r="E964" s="124"/>
      <c r="F964" s="124"/>
      <c r="G964" s="143"/>
      <c r="H964" s="122"/>
      <c r="I964" s="144"/>
      <c r="J964" s="143"/>
      <c r="K964" s="122"/>
      <c r="L964" s="144"/>
      <c r="M964" s="143"/>
    </row>
    <row r="965" spans="3:13" ht="15.95" customHeight="1" x14ac:dyDescent="0.25">
      <c r="C965" s="112"/>
      <c r="D965" s="124"/>
      <c r="E965" s="124"/>
      <c r="F965" s="124"/>
      <c r="G965" s="143"/>
      <c r="H965" s="122"/>
      <c r="I965" s="144"/>
      <c r="J965" s="143"/>
      <c r="K965" s="122"/>
      <c r="L965" s="144"/>
      <c r="M965" s="143"/>
    </row>
    <row r="966" spans="3:13" ht="15.95" customHeight="1" x14ac:dyDescent="0.25">
      <c r="C966" s="112"/>
      <c r="D966" s="124"/>
      <c r="E966" s="124"/>
      <c r="F966" s="124"/>
      <c r="G966" s="143"/>
      <c r="H966" s="122"/>
      <c r="I966" s="144"/>
      <c r="J966" s="143"/>
      <c r="K966" s="122"/>
      <c r="L966" s="144"/>
      <c r="M966" s="143"/>
    </row>
    <row r="967" spans="3:13" ht="15.95" customHeight="1" x14ac:dyDescent="0.25">
      <c r="C967" s="112"/>
      <c r="D967" s="124"/>
      <c r="E967" s="124"/>
      <c r="F967" s="124"/>
      <c r="G967" s="143"/>
      <c r="H967" s="122"/>
      <c r="I967" s="144"/>
      <c r="J967" s="143"/>
      <c r="K967" s="122"/>
      <c r="L967" s="144"/>
      <c r="M967" s="143"/>
    </row>
    <row r="968" spans="3:13" ht="15.95" customHeight="1" x14ac:dyDescent="0.25">
      <c r="C968" s="112"/>
      <c r="D968" s="124"/>
      <c r="E968" s="124"/>
      <c r="F968" s="124"/>
      <c r="G968" s="143"/>
      <c r="H968" s="122"/>
      <c r="I968" s="144"/>
      <c r="J968" s="143"/>
      <c r="K968" s="122"/>
      <c r="L968" s="144"/>
      <c r="M968" s="143"/>
    </row>
    <row r="969" spans="3:13" ht="15.95" customHeight="1" x14ac:dyDescent="0.25">
      <c r="C969" s="112"/>
      <c r="D969" s="124"/>
      <c r="E969" s="124"/>
      <c r="F969" s="124"/>
      <c r="G969" s="143"/>
      <c r="H969" s="122"/>
      <c r="I969" s="144"/>
      <c r="J969" s="143"/>
      <c r="K969" s="122"/>
      <c r="L969" s="144"/>
      <c r="M969" s="143"/>
    </row>
    <row r="970" spans="3:13" ht="15.95" customHeight="1" x14ac:dyDescent="0.25">
      <c r="C970" s="112"/>
      <c r="D970" s="124"/>
      <c r="E970" s="124"/>
      <c r="F970" s="124"/>
      <c r="G970" s="143"/>
      <c r="H970" s="122"/>
      <c r="I970" s="144"/>
      <c r="J970" s="143"/>
      <c r="K970" s="122"/>
      <c r="L970" s="144"/>
      <c r="M970" s="143"/>
    </row>
    <row r="971" spans="3:13" ht="15.95" customHeight="1" x14ac:dyDescent="0.25">
      <c r="C971" s="112"/>
      <c r="D971" s="124"/>
      <c r="E971" s="124"/>
      <c r="F971" s="124"/>
      <c r="G971" s="143"/>
      <c r="H971" s="122"/>
      <c r="I971" s="144"/>
      <c r="J971" s="143"/>
      <c r="K971" s="122"/>
      <c r="L971" s="144"/>
      <c r="M971" s="143"/>
    </row>
    <row r="972" spans="3:13" ht="15.95" customHeight="1" x14ac:dyDescent="0.25">
      <c r="C972" s="112"/>
      <c r="D972" s="124"/>
      <c r="E972" s="124"/>
      <c r="F972" s="124"/>
      <c r="G972" s="143"/>
      <c r="H972" s="122"/>
      <c r="I972" s="144"/>
      <c r="J972" s="143"/>
      <c r="K972" s="122"/>
      <c r="L972" s="144"/>
      <c r="M972" s="143"/>
    </row>
    <row r="973" spans="3:13" ht="15.95" customHeight="1" x14ac:dyDescent="0.25">
      <c r="C973" s="112"/>
      <c r="D973" s="124"/>
      <c r="E973" s="124"/>
      <c r="F973" s="124"/>
      <c r="G973" s="143"/>
      <c r="H973" s="122"/>
      <c r="I973" s="144"/>
      <c r="J973" s="143"/>
      <c r="K973" s="122"/>
      <c r="L973" s="144"/>
      <c r="M973" s="143"/>
    </row>
    <row r="974" spans="3:13" ht="15.95" customHeight="1" x14ac:dyDescent="0.25">
      <c r="C974" s="112"/>
      <c r="D974" s="124"/>
      <c r="E974" s="124"/>
      <c r="F974" s="124"/>
      <c r="G974" s="143"/>
      <c r="H974" s="122"/>
      <c r="I974" s="144"/>
      <c r="J974" s="143"/>
      <c r="K974" s="122"/>
      <c r="L974" s="144"/>
      <c r="M974" s="143"/>
    </row>
    <row r="975" spans="3:13" ht="15.95" customHeight="1" x14ac:dyDescent="0.25">
      <c r="C975" s="112"/>
      <c r="D975" s="124"/>
      <c r="E975" s="124"/>
      <c r="F975" s="124"/>
      <c r="G975" s="143"/>
      <c r="H975" s="122"/>
      <c r="I975" s="144"/>
      <c r="J975" s="143"/>
      <c r="K975" s="122"/>
      <c r="L975" s="144"/>
      <c r="M975" s="143"/>
    </row>
    <row r="976" spans="3:13" ht="15.95" customHeight="1" x14ac:dyDescent="0.25">
      <c r="C976" s="112"/>
      <c r="D976" s="124"/>
      <c r="E976" s="124"/>
      <c r="F976" s="124"/>
      <c r="G976" s="143"/>
      <c r="H976" s="122"/>
      <c r="I976" s="144"/>
      <c r="J976" s="143"/>
      <c r="K976" s="122"/>
      <c r="L976" s="144"/>
      <c r="M976" s="143"/>
    </row>
    <row r="977" spans="3:13" ht="15.95" customHeight="1" x14ac:dyDescent="0.25">
      <c r="C977" s="112"/>
      <c r="D977" s="124"/>
      <c r="E977" s="124"/>
      <c r="F977" s="124"/>
      <c r="G977" s="143"/>
      <c r="H977" s="122"/>
      <c r="I977" s="144"/>
      <c r="J977" s="143"/>
      <c r="K977" s="122"/>
      <c r="L977" s="144"/>
      <c r="M977" s="143"/>
    </row>
    <row r="978" spans="3:13" ht="15.95" customHeight="1" x14ac:dyDescent="0.25">
      <c r="C978" s="112"/>
      <c r="D978" s="124"/>
      <c r="E978" s="124"/>
      <c r="F978" s="124"/>
      <c r="G978" s="143"/>
      <c r="H978" s="122"/>
      <c r="I978" s="144"/>
      <c r="J978" s="143"/>
      <c r="K978" s="122"/>
      <c r="L978" s="144"/>
      <c r="M978" s="143"/>
    </row>
    <row r="979" spans="3:13" ht="15.95" customHeight="1" x14ac:dyDescent="0.25">
      <c r="C979" s="112"/>
      <c r="D979" s="124"/>
      <c r="E979" s="124"/>
      <c r="F979" s="124"/>
      <c r="G979" s="143"/>
      <c r="H979" s="122"/>
      <c r="I979" s="144"/>
      <c r="J979" s="143"/>
      <c r="K979" s="122"/>
      <c r="L979" s="144"/>
      <c r="M979" s="143"/>
    </row>
    <row r="980" spans="3:13" ht="15.95" customHeight="1" x14ac:dyDescent="0.25">
      <c r="C980" s="112"/>
      <c r="D980" s="124"/>
      <c r="E980" s="124"/>
      <c r="F980" s="124"/>
      <c r="G980" s="143"/>
      <c r="H980" s="122"/>
      <c r="I980" s="144"/>
      <c r="J980" s="143"/>
      <c r="K980" s="122"/>
      <c r="L980" s="144"/>
      <c r="M980" s="143"/>
    </row>
    <row r="981" spans="3:13" ht="15.95" customHeight="1" x14ac:dyDescent="0.25">
      <c r="C981" s="112"/>
      <c r="D981" s="124"/>
      <c r="E981" s="124"/>
      <c r="F981" s="124"/>
      <c r="G981" s="143"/>
      <c r="H981" s="122"/>
      <c r="I981" s="144"/>
      <c r="J981" s="143"/>
      <c r="K981" s="122"/>
      <c r="L981" s="144"/>
      <c r="M981" s="143"/>
    </row>
    <row r="982" spans="3:13" ht="15.95" customHeight="1" x14ac:dyDescent="0.25">
      <c r="C982" s="112"/>
      <c r="D982" s="124"/>
      <c r="E982" s="124"/>
      <c r="F982" s="124"/>
      <c r="G982" s="143"/>
      <c r="H982" s="122"/>
      <c r="I982" s="144"/>
      <c r="J982" s="143"/>
      <c r="K982" s="122"/>
      <c r="L982" s="144"/>
      <c r="M982" s="143"/>
    </row>
    <row r="983" spans="3:13" ht="15.95" customHeight="1" x14ac:dyDescent="0.25">
      <c r="C983" s="112"/>
      <c r="D983" s="124"/>
      <c r="E983" s="124"/>
      <c r="F983" s="124"/>
      <c r="G983" s="143"/>
      <c r="H983" s="122"/>
      <c r="I983" s="144"/>
      <c r="J983" s="143"/>
      <c r="K983" s="122"/>
      <c r="L983" s="144"/>
      <c r="M983" s="143"/>
    </row>
    <row r="984" spans="3:13" ht="15.95" customHeight="1" x14ac:dyDescent="0.25">
      <c r="C984" s="112"/>
      <c r="D984" s="124"/>
      <c r="E984" s="124"/>
      <c r="F984" s="124"/>
      <c r="G984" s="143"/>
      <c r="H984" s="122"/>
      <c r="I984" s="144"/>
      <c r="J984" s="143"/>
      <c r="K984" s="122"/>
      <c r="L984" s="144"/>
      <c r="M984" s="143"/>
    </row>
    <row r="985" spans="3:13" ht="15.95" customHeight="1" x14ac:dyDescent="0.25">
      <c r="C985" s="112"/>
      <c r="D985" s="124"/>
      <c r="E985" s="124"/>
      <c r="F985" s="124"/>
      <c r="G985" s="143"/>
      <c r="H985" s="122"/>
      <c r="I985" s="144"/>
      <c r="J985" s="143"/>
      <c r="K985" s="122"/>
      <c r="L985" s="144"/>
      <c r="M985" s="143"/>
    </row>
    <row r="986" spans="3:13" ht="15.95" customHeight="1" x14ac:dyDescent="0.25">
      <c r="C986" s="112"/>
      <c r="D986" s="124"/>
      <c r="E986" s="124"/>
      <c r="F986" s="124"/>
      <c r="G986" s="143"/>
      <c r="H986" s="122"/>
      <c r="I986" s="144"/>
      <c r="J986" s="143"/>
      <c r="K986" s="122"/>
      <c r="L986" s="144"/>
      <c r="M986" s="143"/>
    </row>
    <row r="987" spans="3:13" ht="15.95" customHeight="1" x14ac:dyDescent="0.25">
      <c r="C987" s="112"/>
      <c r="D987" s="124"/>
      <c r="E987" s="124"/>
      <c r="F987" s="124"/>
      <c r="G987" s="143"/>
      <c r="H987" s="122"/>
      <c r="I987" s="144"/>
      <c r="J987" s="143"/>
      <c r="K987" s="122"/>
      <c r="L987" s="144"/>
      <c r="M987" s="143"/>
    </row>
    <row r="988" spans="3:13" ht="15.95" customHeight="1" x14ac:dyDescent="0.25">
      <c r="C988" s="112"/>
      <c r="D988" s="124"/>
      <c r="E988" s="124"/>
      <c r="F988" s="124"/>
      <c r="G988" s="143"/>
      <c r="H988" s="122"/>
      <c r="I988" s="144"/>
      <c r="J988" s="143"/>
      <c r="K988" s="122"/>
      <c r="L988" s="144"/>
      <c r="M988" s="143"/>
    </row>
    <row r="989" spans="3:13" ht="15.95" customHeight="1" x14ac:dyDescent="0.25">
      <c r="C989" s="112"/>
      <c r="D989" s="124"/>
      <c r="E989" s="124"/>
      <c r="F989" s="124"/>
      <c r="G989" s="143"/>
      <c r="H989" s="122"/>
      <c r="I989" s="144"/>
      <c r="J989" s="143"/>
      <c r="K989" s="122"/>
      <c r="L989" s="144"/>
      <c r="M989" s="143"/>
    </row>
    <row r="990" spans="3:13" ht="15.95" customHeight="1" x14ac:dyDescent="0.25">
      <c r="C990" s="112"/>
      <c r="D990" s="124"/>
      <c r="E990" s="124"/>
      <c r="F990" s="124"/>
      <c r="G990" s="143"/>
      <c r="H990" s="122"/>
      <c r="I990" s="144"/>
      <c r="J990" s="143"/>
      <c r="K990" s="122"/>
      <c r="L990" s="144"/>
      <c r="M990" s="143"/>
    </row>
    <row r="991" spans="3:13" ht="15.95" customHeight="1" x14ac:dyDescent="0.25">
      <c r="C991" s="112"/>
      <c r="D991" s="124"/>
      <c r="E991" s="124"/>
      <c r="F991" s="124"/>
      <c r="G991" s="143"/>
      <c r="H991" s="122"/>
      <c r="I991" s="144"/>
      <c r="J991" s="143"/>
      <c r="K991" s="122"/>
      <c r="L991" s="144"/>
      <c r="M991" s="143"/>
    </row>
    <row r="992" spans="3:13" ht="15.95" customHeight="1" x14ac:dyDescent="0.25">
      <c r="C992" s="112"/>
      <c r="D992" s="124"/>
      <c r="E992" s="124"/>
      <c r="F992" s="124"/>
      <c r="G992" s="143"/>
      <c r="H992" s="122"/>
      <c r="I992" s="144"/>
      <c r="J992" s="143"/>
      <c r="K992" s="122"/>
      <c r="L992" s="144"/>
      <c r="M992" s="143"/>
    </row>
    <row r="993" spans="3:13" ht="15.95" customHeight="1" x14ac:dyDescent="0.25">
      <c r="C993" s="112"/>
      <c r="D993" s="124"/>
      <c r="E993" s="124"/>
      <c r="F993" s="124"/>
      <c r="G993" s="143"/>
      <c r="H993" s="122"/>
      <c r="I993" s="144"/>
      <c r="J993" s="143"/>
      <c r="K993" s="122"/>
      <c r="L993" s="144"/>
      <c r="M993" s="143"/>
    </row>
    <row r="994" spans="3:13" ht="15.95" customHeight="1" x14ac:dyDescent="0.25">
      <c r="C994" s="112"/>
      <c r="D994" s="124"/>
      <c r="E994" s="124"/>
      <c r="F994" s="124"/>
      <c r="G994" s="143"/>
      <c r="H994" s="122"/>
      <c r="I994" s="144"/>
      <c r="J994" s="143"/>
      <c r="K994" s="122"/>
      <c r="L994" s="144"/>
      <c r="M994" s="143"/>
    </row>
    <row r="995" spans="3:13" ht="15.95" customHeight="1" x14ac:dyDescent="0.25">
      <c r="C995" s="112"/>
      <c r="D995" s="124"/>
      <c r="E995" s="124"/>
      <c r="F995" s="124"/>
      <c r="G995" s="143"/>
      <c r="H995" s="122"/>
      <c r="I995" s="144"/>
      <c r="J995" s="143"/>
      <c r="K995" s="122"/>
      <c r="L995" s="144"/>
      <c r="M995" s="143"/>
    </row>
    <row r="996" spans="3:13" ht="15.95" customHeight="1" x14ac:dyDescent="0.25">
      <c r="C996" s="112"/>
      <c r="D996" s="124"/>
      <c r="E996" s="124"/>
      <c r="F996" s="124"/>
      <c r="G996" s="143"/>
      <c r="H996" s="122"/>
      <c r="I996" s="144"/>
      <c r="J996" s="143"/>
      <c r="K996" s="122"/>
      <c r="L996" s="144"/>
      <c r="M996" s="143"/>
    </row>
    <row r="997" spans="3:13" ht="15.95" customHeight="1" x14ac:dyDescent="0.25">
      <c r="C997" s="112"/>
      <c r="D997" s="124"/>
      <c r="E997" s="124"/>
      <c r="F997" s="124"/>
      <c r="G997" s="143"/>
      <c r="H997" s="122"/>
      <c r="I997" s="144"/>
      <c r="J997" s="143"/>
      <c r="K997" s="122"/>
      <c r="L997" s="144"/>
      <c r="M997" s="143"/>
    </row>
    <row r="998" spans="3:13" ht="15.95" customHeight="1" x14ac:dyDescent="0.25">
      <c r="C998" s="112"/>
      <c r="D998" s="124"/>
      <c r="E998" s="124"/>
      <c r="F998" s="124"/>
      <c r="G998" s="143"/>
      <c r="H998" s="122"/>
      <c r="I998" s="144"/>
      <c r="J998" s="143"/>
      <c r="K998" s="122"/>
      <c r="L998" s="144"/>
      <c r="M998" s="143"/>
    </row>
    <row r="999" spans="3:13" ht="15.95" customHeight="1" x14ac:dyDescent="0.25">
      <c r="C999" s="112"/>
      <c r="D999" s="124"/>
      <c r="E999" s="124"/>
      <c r="F999" s="124"/>
      <c r="G999" s="143"/>
      <c r="H999" s="122"/>
      <c r="I999" s="144"/>
      <c r="J999" s="143"/>
      <c r="K999" s="122"/>
      <c r="L999" s="144"/>
      <c r="M999" s="143"/>
    </row>
    <row r="1000" spans="3:13" ht="15.95" customHeight="1" x14ac:dyDescent="0.25">
      <c r="C1000" s="112"/>
      <c r="D1000" s="124"/>
      <c r="E1000" s="124"/>
      <c r="F1000" s="124"/>
      <c r="G1000" s="143"/>
      <c r="H1000" s="122"/>
      <c r="I1000" s="144"/>
      <c r="J1000" s="143"/>
      <c r="K1000" s="122"/>
      <c r="L1000" s="144"/>
      <c r="M1000" s="143"/>
    </row>
    <row r="1001" spans="3:13" ht="15.95" customHeight="1" x14ac:dyDescent="0.25">
      <c r="C1001" s="112"/>
      <c r="D1001" s="124"/>
      <c r="E1001" s="124"/>
      <c r="F1001" s="124"/>
      <c r="G1001" s="143"/>
      <c r="H1001" s="122"/>
      <c r="I1001" s="144"/>
      <c r="J1001" s="143"/>
      <c r="K1001" s="122"/>
      <c r="L1001" s="144"/>
      <c r="M1001" s="143"/>
    </row>
    <row r="1002" spans="3:13" ht="15.95" customHeight="1" x14ac:dyDescent="0.25">
      <c r="C1002" s="112"/>
      <c r="D1002" s="124"/>
      <c r="E1002" s="124"/>
      <c r="F1002" s="124"/>
      <c r="G1002" s="143"/>
      <c r="H1002" s="122"/>
      <c r="I1002" s="144"/>
      <c r="J1002" s="143"/>
      <c r="K1002" s="122"/>
      <c r="L1002" s="144"/>
      <c r="M1002" s="143"/>
    </row>
    <row r="1003" spans="3:13" ht="15.95" customHeight="1" x14ac:dyDescent="0.25">
      <c r="C1003" s="112"/>
      <c r="D1003" s="124"/>
      <c r="E1003" s="124"/>
      <c r="F1003" s="124"/>
      <c r="G1003" s="143"/>
      <c r="H1003" s="122"/>
      <c r="I1003" s="144"/>
      <c r="J1003" s="143"/>
      <c r="K1003" s="122"/>
      <c r="L1003" s="144"/>
      <c r="M1003" s="143"/>
    </row>
    <row r="1004" spans="3:13" ht="15.95" customHeight="1" x14ac:dyDescent="0.25">
      <c r="C1004" s="112"/>
      <c r="D1004" s="124"/>
      <c r="E1004" s="124"/>
      <c r="F1004" s="124"/>
      <c r="G1004" s="143"/>
      <c r="H1004" s="122"/>
      <c r="I1004" s="144"/>
      <c r="J1004" s="143"/>
      <c r="K1004" s="122"/>
      <c r="L1004" s="144"/>
      <c r="M1004" s="143"/>
    </row>
    <row r="1005" spans="3:13" ht="15.95" customHeight="1" x14ac:dyDescent="0.25">
      <c r="C1005" s="112"/>
      <c r="D1005" s="124"/>
      <c r="E1005" s="124"/>
      <c r="F1005" s="124"/>
      <c r="G1005" s="143"/>
      <c r="H1005" s="122"/>
      <c r="I1005" s="144"/>
      <c r="J1005" s="143"/>
      <c r="K1005" s="122"/>
      <c r="L1005" s="144"/>
      <c r="M1005" s="143"/>
    </row>
    <row r="1006" spans="3:13" ht="15.95" customHeight="1" x14ac:dyDescent="0.25">
      <c r="C1006" s="112"/>
      <c r="D1006" s="124"/>
      <c r="E1006" s="124"/>
      <c r="F1006" s="124"/>
      <c r="G1006" s="143"/>
      <c r="H1006" s="122"/>
      <c r="I1006" s="144"/>
      <c r="J1006" s="143"/>
      <c r="K1006" s="122"/>
      <c r="L1006" s="144"/>
      <c r="M1006" s="143"/>
    </row>
    <row r="1007" spans="3:13" ht="15.95" customHeight="1" x14ac:dyDescent="0.25">
      <c r="C1007" s="112"/>
      <c r="D1007" s="124"/>
      <c r="E1007" s="124"/>
      <c r="F1007" s="124"/>
      <c r="G1007" s="143"/>
      <c r="H1007" s="122"/>
      <c r="I1007" s="144"/>
      <c r="J1007" s="143"/>
      <c r="K1007" s="122"/>
      <c r="L1007" s="144"/>
      <c r="M1007" s="143"/>
    </row>
    <row r="1008" spans="3:13" ht="15.95" customHeight="1" x14ac:dyDescent="0.25">
      <c r="C1008" s="112"/>
      <c r="D1008" s="124"/>
      <c r="E1008" s="124"/>
      <c r="F1008" s="124"/>
      <c r="G1008" s="143"/>
      <c r="H1008" s="122"/>
      <c r="I1008" s="144"/>
      <c r="J1008" s="143"/>
      <c r="K1008" s="122"/>
      <c r="L1008" s="144"/>
      <c r="M1008" s="143"/>
    </row>
    <row r="1009" spans="3:13" ht="15.95" customHeight="1" x14ac:dyDescent="0.25">
      <c r="C1009" s="112"/>
      <c r="D1009" s="124"/>
      <c r="E1009" s="124"/>
      <c r="F1009" s="124"/>
      <c r="G1009" s="143"/>
      <c r="H1009" s="122"/>
      <c r="I1009" s="144"/>
      <c r="J1009" s="143"/>
      <c r="K1009" s="122"/>
      <c r="L1009" s="144"/>
      <c r="M1009" s="143"/>
    </row>
    <row r="1010" spans="3:13" ht="15.95" customHeight="1" x14ac:dyDescent="0.25">
      <c r="C1010" s="112"/>
      <c r="D1010" s="124"/>
      <c r="E1010" s="124"/>
      <c r="F1010" s="124"/>
      <c r="G1010" s="143"/>
      <c r="H1010" s="122"/>
      <c r="I1010" s="144"/>
      <c r="J1010" s="143"/>
      <c r="K1010" s="122"/>
      <c r="L1010" s="144"/>
      <c r="M1010" s="143"/>
    </row>
  </sheetData>
  <sheetProtection algorithmName="SHA-512" hashValue="/IT4+SL4xN/YpWmUbuBEgCOkogDv15FnB1nrp27AfIgfhpv1NrZ40IkIVaG/z9bvghqH8W26fFchibYbvz8XlQ==" saltValue="6+PobgDgoMD8Fw2cV8NraA==" spinCount="100000" sheet="1" objects="1" scenarios="1" formatCells="0" formatColumns="0" formatRows="0"/>
  <mergeCells count="35">
    <mergeCell ref="B5:I5"/>
    <mergeCell ref="N1:Q1"/>
    <mergeCell ref="N2:P2"/>
    <mergeCell ref="B4:L4"/>
    <mergeCell ref="C888:L888"/>
    <mergeCell ref="B7:J7"/>
    <mergeCell ref="B8:H8"/>
    <mergeCell ref="G10:I10"/>
    <mergeCell ref="J10:L10"/>
    <mergeCell ref="B877:C877"/>
    <mergeCell ref="B883:L883"/>
    <mergeCell ref="C884:L884"/>
    <mergeCell ref="C885:L885"/>
    <mergeCell ref="C886:L886"/>
    <mergeCell ref="C887:L887"/>
    <mergeCell ref="C1:L1"/>
    <mergeCell ref="C889:L889"/>
    <mergeCell ref="C890:L890"/>
    <mergeCell ref="C891:L891"/>
    <mergeCell ref="B898:H898"/>
    <mergeCell ref="B902:H902"/>
    <mergeCell ref="B903:H903"/>
    <mergeCell ref="B905:I905"/>
    <mergeCell ref="B906:H907"/>
    <mergeCell ref="B909:H909"/>
    <mergeCell ref="B910:L910"/>
    <mergeCell ref="B912:I912"/>
    <mergeCell ref="B928:I928"/>
    <mergeCell ref="B930:J930"/>
    <mergeCell ref="B915:L915"/>
    <mergeCell ref="B918:J918"/>
    <mergeCell ref="B919:I919"/>
    <mergeCell ref="B920:K920"/>
    <mergeCell ref="B924:I924"/>
    <mergeCell ref="B925:I925"/>
  </mergeCells>
  <conditionalFormatting sqref="N233:N235 N148:N150 N152:N154 N143:N146 N114:N132 N138:N139">
    <cfRule type="cellIs" dxfId="22" priority="24" stopIfTrue="1" operator="equal">
      <formula>TRUE</formula>
    </cfRule>
    <cfRule type="cellIs" dxfId="21" priority="25" stopIfTrue="1" operator="notEqual">
      <formula>TRUE</formula>
    </cfRule>
  </conditionalFormatting>
  <conditionalFormatting sqref="J11:K11 J877:K877 K13:K876">
    <cfRule type="cellIs" dxfId="20" priority="26" stopIfTrue="1" operator="equal">
      <formula>0</formula>
    </cfRule>
  </conditionalFormatting>
  <conditionalFormatting sqref="C14:F45 C305:F331 C206:C304 C13 C47:F77 C46 C79:F132 C78 C134:F175 C133 C177:F205 C176 C333:F386 C332 C388:F435 C387 C437:F471 C436 C473:F504 C472 C506:F536 C505 C538:F584 C537 C586:F648 C585 C650:F683 C649 C685:F775 C684 C777:F876 C776">
    <cfRule type="cellIs" dxfId="19" priority="27" stopIfTrue="1" operator="equal">
      <formula>0</formula>
    </cfRule>
  </conditionalFormatting>
  <conditionalFormatting sqref="G13:I876">
    <cfRule type="cellIs" dxfId="18" priority="21" stopIfTrue="1" operator="equal">
      <formula>0</formula>
    </cfRule>
  </conditionalFormatting>
  <conditionalFormatting sqref="D207:F303 D206:E206">
    <cfRule type="cellIs" dxfId="17" priority="18" stopIfTrue="1" operator="equal">
      <formula>0</formula>
    </cfRule>
  </conditionalFormatting>
  <conditionalFormatting sqref="D13:E13">
    <cfRule type="cellIs" dxfId="16" priority="17" stopIfTrue="1" operator="equal">
      <formula>0</formula>
    </cfRule>
  </conditionalFormatting>
  <conditionalFormatting sqref="D776:E776">
    <cfRule type="cellIs" dxfId="15" priority="1" stopIfTrue="1" operator="equal">
      <formula>0</formula>
    </cfRule>
  </conditionalFormatting>
  <conditionalFormatting sqref="D46:E46">
    <cfRule type="cellIs" dxfId="14" priority="16" stopIfTrue="1" operator="equal">
      <formula>0</formula>
    </cfRule>
  </conditionalFormatting>
  <conditionalFormatting sqref="D78:E78">
    <cfRule type="cellIs" dxfId="13" priority="15" stopIfTrue="1" operator="equal">
      <formula>0</formula>
    </cfRule>
  </conditionalFormatting>
  <conditionalFormatting sqref="D133:E133">
    <cfRule type="cellIs" dxfId="12" priority="14" stopIfTrue="1" operator="equal">
      <formula>0</formula>
    </cfRule>
  </conditionalFormatting>
  <conditionalFormatting sqref="D176:E176">
    <cfRule type="cellIs" dxfId="11" priority="12" stopIfTrue="1" operator="equal">
      <formula>0</formula>
    </cfRule>
  </conditionalFormatting>
  <conditionalFormatting sqref="D304:E304">
    <cfRule type="cellIs" dxfId="10" priority="11" stopIfTrue="1" operator="equal">
      <formula>0</formula>
    </cfRule>
  </conditionalFormatting>
  <conditionalFormatting sqref="D332:E332">
    <cfRule type="cellIs" dxfId="9" priority="10" stopIfTrue="1" operator="equal">
      <formula>0</formula>
    </cfRule>
  </conditionalFormatting>
  <conditionalFormatting sqref="D387:E387">
    <cfRule type="cellIs" dxfId="8" priority="9" stopIfTrue="1" operator="equal">
      <formula>0</formula>
    </cfRule>
  </conditionalFormatting>
  <conditionalFormatting sqref="D436:E436">
    <cfRule type="cellIs" dxfId="7" priority="8" stopIfTrue="1" operator="equal">
      <formula>0</formula>
    </cfRule>
  </conditionalFormatting>
  <conditionalFormatting sqref="D472:E472">
    <cfRule type="cellIs" dxfId="6" priority="7" stopIfTrue="1" operator="equal">
      <formula>0</formula>
    </cfRule>
  </conditionalFormatting>
  <conditionalFormatting sqref="D505:E505">
    <cfRule type="cellIs" dxfId="5" priority="6" stopIfTrue="1" operator="equal">
      <formula>0</formula>
    </cfRule>
  </conditionalFormatting>
  <conditionalFormatting sqref="D537:E537">
    <cfRule type="cellIs" dxfId="4" priority="5" stopIfTrue="1" operator="equal">
      <formula>0</formula>
    </cfRule>
  </conditionalFormatting>
  <conditionalFormatting sqref="D585:E585">
    <cfRule type="cellIs" dxfId="3" priority="4" stopIfTrue="1" operator="equal">
      <formula>0</formula>
    </cfRule>
  </conditionalFormatting>
  <conditionalFormatting sqref="D649:E649">
    <cfRule type="cellIs" dxfId="2" priority="3" stopIfTrue="1" operator="equal">
      <formula>0</formula>
    </cfRule>
  </conditionalFormatting>
  <conditionalFormatting sqref="D684:E684">
    <cfRule type="cellIs" dxfId="1" priority="2" stopIfTrue="1" operator="equal">
      <formula>0</formula>
    </cfRule>
  </conditionalFormatting>
  <dataValidations count="2">
    <dataValidation type="decimal" operator="greaterThanOrEqual" allowBlank="1" showInputMessage="1" showErrorMessage="1" errorTitle="Stock Amount" error="Enter the Amount of this Ingredient in stock. You must enter 0 or a greater value._x000a_Only numeric values are accepted in this column." sqref="WVR983040:WVR983906 JF13:JF876 TB13:TB876 ACX13:ACX876 AMT13:AMT876 AWP13:AWP876 BGL13:BGL876 BQH13:BQH876 CAD13:CAD876 CJZ13:CJZ876 CTV13:CTV876 DDR13:DDR876 DNN13:DNN876 DXJ13:DXJ876 EHF13:EHF876 ERB13:ERB876 FAX13:FAX876 FKT13:FKT876 FUP13:FUP876 GEL13:GEL876 GOH13:GOH876 GYD13:GYD876 HHZ13:HHZ876 HRV13:HRV876 IBR13:IBR876 ILN13:ILN876 IVJ13:IVJ876 JFF13:JFF876 JPB13:JPB876 JYX13:JYX876 KIT13:KIT876 KSP13:KSP876 LCL13:LCL876 LMH13:LMH876 LWD13:LWD876 MFZ13:MFZ876 MPV13:MPV876 MZR13:MZR876 NJN13:NJN876 NTJ13:NTJ876 ODF13:ODF876 ONB13:ONB876 OWX13:OWX876 PGT13:PGT876 PQP13:PQP876 QAL13:QAL876 QKH13:QKH876 QUD13:QUD876 RDZ13:RDZ876 RNV13:RNV876 RXR13:RXR876 SHN13:SHN876 SRJ13:SRJ876 TBF13:TBF876 TLB13:TLB876 TUX13:TUX876 UET13:UET876 UOP13:UOP876 UYL13:UYL876 VIH13:VIH876 VSD13:VSD876 WBZ13:WBZ876 WLV13:WLV876 WVR13:WVR876 J65536:J66402 JF65536:JF66402 TB65536:TB66402 ACX65536:ACX66402 AMT65536:AMT66402 AWP65536:AWP66402 BGL65536:BGL66402 BQH65536:BQH66402 CAD65536:CAD66402 CJZ65536:CJZ66402 CTV65536:CTV66402 DDR65536:DDR66402 DNN65536:DNN66402 DXJ65536:DXJ66402 EHF65536:EHF66402 ERB65536:ERB66402 FAX65536:FAX66402 FKT65536:FKT66402 FUP65536:FUP66402 GEL65536:GEL66402 GOH65536:GOH66402 GYD65536:GYD66402 HHZ65536:HHZ66402 HRV65536:HRV66402 IBR65536:IBR66402 ILN65536:ILN66402 IVJ65536:IVJ66402 JFF65536:JFF66402 JPB65536:JPB66402 JYX65536:JYX66402 KIT65536:KIT66402 KSP65536:KSP66402 LCL65536:LCL66402 LMH65536:LMH66402 LWD65536:LWD66402 MFZ65536:MFZ66402 MPV65536:MPV66402 MZR65536:MZR66402 NJN65536:NJN66402 NTJ65536:NTJ66402 ODF65536:ODF66402 ONB65536:ONB66402 OWX65536:OWX66402 PGT65536:PGT66402 PQP65536:PQP66402 QAL65536:QAL66402 QKH65536:QKH66402 QUD65536:QUD66402 RDZ65536:RDZ66402 RNV65536:RNV66402 RXR65536:RXR66402 SHN65536:SHN66402 SRJ65536:SRJ66402 TBF65536:TBF66402 TLB65536:TLB66402 TUX65536:TUX66402 UET65536:UET66402 UOP65536:UOP66402 UYL65536:UYL66402 VIH65536:VIH66402 VSD65536:VSD66402 WBZ65536:WBZ66402 WLV65536:WLV66402 WVR65536:WVR66402 J131072:J131938 JF131072:JF131938 TB131072:TB131938 ACX131072:ACX131938 AMT131072:AMT131938 AWP131072:AWP131938 BGL131072:BGL131938 BQH131072:BQH131938 CAD131072:CAD131938 CJZ131072:CJZ131938 CTV131072:CTV131938 DDR131072:DDR131938 DNN131072:DNN131938 DXJ131072:DXJ131938 EHF131072:EHF131938 ERB131072:ERB131938 FAX131072:FAX131938 FKT131072:FKT131938 FUP131072:FUP131938 GEL131072:GEL131938 GOH131072:GOH131938 GYD131072:GYD131938 HHZ131072:HHZ131938 HRV131072:HRV131938 IBR131072:IBR131938 ILN131072:ILN131938 IVJ131072:IVJ131938 JFF131072:JFF131938 JPB131072:JPB131938 JYX131072:JYX131938 KIT131072:KIT131938 KSP131072:KSP131938 LCL131072:LCL131938 LMH131072:LMH131938 LWD131072:LWD131938 MFZ131072:MFZ131938 MPV131072:MPV131938 MZR131072:MZR131938 NJN131072:NJN131938 NTJ131072:NTJ131938 ODF131072:ODF131938 ONB131072:ONB131938 OWX131072:OWX131938 PGT131072:PGT131938 PQP131072:PQP131938 QAL131072:QAL131938 QKH131072:QKH131938 QUD131072:QUD131938 RDZ131072:RDZ131938 RNV131072:RNV131938 RXR131072:RXR131938 SHN131072:SHN131938 SRJ131072:SRJ131938 TBF131072:TBF131938 TLB131072:TLB131938 TUX131072:TUX131938 UET131072:UET131938 UOP131072:UOP131938 UYL131072:UYL131938 VIH131072:VIH131938 VSD131072:VSD131938 WBZ131072:WBZ131938 WLV131072:WLV131938 WVR131072:WVR131938 J196608:J197474 JF196608:JF197474 TB196608:TB197474 ACX196608:ACX197474 AMT196608:AMT197474 AWP196608:AWP197474 BGL196608:BGL197474 BQH196608:BQH197474 CAD196608:CAD197474 CJZ196608:CJZ197474 CTV196608:CTV197474 DDR196608:DDR197474 DNN196608:DNN197474 DXJ196608:DXJ197474 EHF196608:EHF197474 ERB196608:ERB197474 FAX196608:FAX197474 FKT196608:FKT197474 FUP196608:FUP197474 GEL196608:GEL197474 GOH196608:GOH197474 GYD196608:GYD197474 HHZ196608:HHZ197474 HRV196608:HRV197474 IBR196608:IBR197474 ILN196608:ILN197474 IVJ196608:IVJ197474 JFF196608:JFF197474 JPB196608:JPB197474 JYX196608:JYX197474 KIT196608:KIT197474 KSP196608:KSP197474 LCL196608:LCL197474 LMH196608:LMH197474 LWD196608:LWD197474 MFZ196608:MFZ197474 MPV196608:MPV197474 MZR196608:MZR197474 NJN196608:NJN197474 NTJ196608:NTJ197474 ODF196608:ODF197474 ONB196608:ONB197474 OWX196608:OWX197474 PGT196608:PGT197474 PQP196608:PQP197474 QAL196608:QAL197474 QKH196608:QKH197474 QUD196608:QUD197474 RDZ196608:RDZ197474 RNV196608:RNV197474 RXR196608:RXR197474 SHN196608:SHN197474 SRJ196608:SRJ197474 TBF196608:TBF197474 TLB196608:TLB197474 TUX196608:TUX197474 UET196608:UET197474 UOP196608:UOP197474 UYL196608:UYL197474 VIH196608:VIH197474 VSD196608:VSD197474 WBZ196608:WBZ197474 WLV196608:WLV197474 WVR196608:WVR197474 J262144:J263010 JF262144:JF263010 TB262144:TB263010 ACX262144:ACX263010 AMT262144:AMT263010 AWP262144:AWP263010 BGL262144:BGL263010 BQH262144:BQH263010 CAD262144:CAD263010 CJZ262144:CJZ263010 CTV262144:CTV263010 DDR262144:DDR263010 DNN262144:DNN263010 DXJ262144:DXJ263010 EHF262144:EHF263010 ERB262144:ERB263010 FAX262144:FAX263010 FKT262144:FKT263010 FUP262144:FUP263010 GEL262144:GEL263010 GOH262144:GOH263010 GYD262144:GYD263010 HHZ262144:HHZ263010 HRV262144:HRV263010 IBR262144:IBR263010 ILN262144:ILN263010 IVJ262144:IVJ263010 JFF262144:JFF263010 JPB262144:JPB263010 JYX262144:JYX263010 KIT262144:KIT263010 KSP262144:KSP263010 LCL262144:LCL263010 LMH262144:LMH263010 LWD262144:LWD263010 MFZ262144:MFZ263010 MPV262144:MPV263010 MZR262144:MZR263010 NJN262144:NJN263010 NTJ262144:NTJ263010 ODF262144:ODF263010 ONB262144:ONB263010 OWX262144:OWX263010 PGT262144:PGT263010 PQP262144:PQP263010 QAL262144:QAL263010 QKH262144:QKH263010 QUD262144:QUD263010 RDZ262144:RDZ263010 RNV262144:RNV263010 RXR262144:RXR263010 SHN262144:SHN263010 SRJ262144:SRJ263010 TBF262144:TBF263010 TLB262144:TLB263010 TUX262144:TUX263010 UET262144:UET263010 UOP262144:UOP263010 UYL262144:UYL263010 VIH262144:VIH263010 VSD262144:VSD263010 WBZ262144:WBZ263010 WLV262144:WLV263010 WVR262144:WVR263010 J327680:J328546 JF327680:JF328546 TB327680:TB328546 ACX327680:ACX328546 AMT327680:AMT328546 AWP327680:AWP328546 BGL327680:BGL328546 BQH327680:BQH328546 CAD327680:CAD328546 CJZ327680:CJZ328546 CTV327680:CTV328546 DDR327680:DDR328546 DNN327680:DNN328546 DXJ327680:DXJ328546 EHF327680:EHF328546 ERB327680:ERB328546 FAX327680:FAX328546 FKT327680:FKT328546 FUP327680:FUP328546 GEL327680:GEL328546 GOH327680:GOH328546 GYD327680:GYD328546 HHZ327680:HHZ328546 HRV327680:HRV328546 IBR327680:IBR328546 ILN327680:ILN328546 IVJ327680:IVJ328546 JFF327680:JFF328546 JPB327680:JPB328546 JYX327680:JYX328546 KIT327680:KIT328546 KSP327680:KSP328546 LCL327680:LCL328546 LMH327680:LMH328546 LWD327680:LWD328546 MFZ327680:MFZ328546 MPV327680:MPV328546 MZR327680:MZR328546 NJN327680:NJN328546 NTJ327680:NTJ328546 ODF327680:ODF328546 ONB327680:ONB328546 OWX327680:OWX328546 PGT327680:PGT328546 PQP327680:PQP328546 QAL327680:QAL328546 QKH327680:QKH328546 QUD327680:QUD328546 RDZ327680:RDZ328546 RNV327680:RNV328546 RXR327680:RXR328546 SHN327680:SHN328546 SRJ327680:SRJ328546 TBF327680:TBF328546 TLB327680:TLB328546 TUX327680:TUX328546 UET327680:UET328546 UOP327680:UOP328546 UYL327680:UYL328546 VIH327680:VIH328546 VSD327680:VSD328546 WBZ327680:WBZ328546 WLV327680:WLV328546 WVR327680:WVR328546 J393216:J394082 JF393216:JF394082 TB393216:TB394082 ACX393216:ACX394082 AMT393216:AMT394082 AWP393216:AWP394082 BGL393216:BGL394082 BQH393216:BQH394082 CAD393216:CAD394082 CJZ393216:CJZ394082 CTV393216:CTV394082 DDR393216:DDR394082 DNN393216:DNN394082 DXJ393216:DXJ394082 EHF393216:EHF394082 ERB393216:ERB394082 FAX393216:FAX394082 FKT393216:FKT394082 FUP393216:FUP394082 GEL393216:GEL394082 GOH393216:GOH394082 GYD393216:GYD394082 HHZ393216:HHZ394082 HRV393216:HRV394082 IBR393216:IBR394082 ILN393216:ILN394082 IVJ393216:IVJ394082 JFF393216:JFF394082 JPB393216:JPB394082 JYX393216:JYX394082 KIT393216:KIT394082 KSP393216:KSP394082 LCL393216:LCL394082 LMH393216:LMH394082 LWD393216:LWD394082 MFZ393216:MFZ394082 MPV393216:MPV394082 MZR393216:MZR394082 NJN393216:NJN394082 NTJ393216:NTJ394082 ODF393216:ODF394082 ONB393216:ONB394082 OWX393216:OWX394082 PGT393216:PGT394082 PQP393216:PQP394082 QAL393216:QAL394082 QKH393216:QKH394082 QUD393216:QUD394082 RDZ393216:RDZ394082 RNV393216:RNV394082 RXR393216:RXR394082 SHN393216:SHN394082 SRJ393216:SRJ394082 TBF393216:TBF394082 TLB393216:TLB394082 TUX393216:TUX394082 UET393216:UET394082 UOP393216:UOP394082 UYL393216:UYL394082 VIH393216:VIH394082 VSD393216:VSD394082 WBZ393216:WBZ394082 WLV393216:WLV394082 WVR393216:WVR394082 J458752:J459618 JF458752:JF459618 TB458752:TB459618 ACX458752:ACX459618 AMT458752:AMT459618 AWP458752:AWP459618 BGL458752:BGL459618 BQH458752:BQH459618 CAD458752:CAD459618 CJZ458752:CJZ459618 CTV458752:CTV459618 DDR458752:DDR459618 DNN458752:DNN459618 DXJ458752:DXJ459618 EHF458752:EHF459618 ERB458752:ERB459618 FAX458752:FAX459618 FKT458752:FKT459618 FUP458752:FUP459618 GEL458752:GEL459618 GOH458752:GOH459618 GYD458752:GYD459618 HHZ458752:HHZ459618 HRV458752:HRV459618 IBR458752:IBR459618 ILN458752:ILN459618 IVJ458752:IVJ459618 JFF458752:JFF459618 JPB458752:JPB459618 JYX458752:JYX459618 KIT458752:KIT459618 KSP458752:KSP459618 LCL458752:LCL459618 LMH458752:LMH459618 LWD458752:LWD459618 MFZ458752:MFZ459618 MPV458752:MPV459618 MZR458752:MZR459618 NJN458752:NJN459618 NTJ458752:NTJ459618 ODF458752:ODF459618 ONB458752:ONB459618 OWX458752:OWX459618 PGT458752:PGT459618 PQP458752:PQP459618 QAL458752:QAL459618 QKH458752:QKH459618 QUD458752:QUD459618 RDZ458752:RDZ459618 RNV458752:RNV459618 RXR458752:RXR459618 SHN458752:SHN459618 SRJ458752:SRJ459618 TBF458752:TBF459618 TLB458752:TLB459618 TUX458752:TUX459618 UET458752:UET459618 UOP458752:UOP459618 UYL458752:UYL459618 VIH458752:VIH459618 VSD458752:VSD459618 WBZ458752:WBZ459618 WLV458752:WLV459618 WVR458752:WVR459618 J524288:J525154 JF524288:JF525154 TB524288:TB525154 ACX524288:ACX525154 AMT524288:AMT525154 AWP524288:AWP525154 BGL524288:BGL525154 BQH524288:BQH525154 CAD524288:CAD525154 CJZ524288:CJZ525154 CTV524288:CTV525154 DDR524288:DDR525154 DNN524288:DNN525154 DXJ524288:DXJ525154 EHF524288:EHF525154 ERB524288:ERB525154 FAX524288:FAX525154 FKT524288:FKT525154 FUP524288:FUP525154 GEL524288:GEL525154 GOH524288:GOH525154 GYD524288:GYD525154 HHZ524288:HHZ525154 HRV524288:HRV525154 IBR524288:IBR525154 ILN524288:ILN525154 IVJ524288:IVJ525154 JFF524288:JFF525154 JPB524288:JPB525154 JYX524288:JYX525154 KIT524288:KIT525154 KSP524288:KSP525154 LCL524288:LCL525154 LMH524288:LMH525154 LWD524288:LWD525154 MFZ524288:MFZ525154 MPV524288:MPV525154 MZR524288:MZR525154 NJN524288:NJN525154 NTJ524288:NTJ525154 ODF524288:ODF525154 ONB524288:ONB525154 OWX524288:OWX525154 PGT524288:PGT525154 PQP524288:PQP525154 QAL524288:QAL525154 QKH524288:QKH525154 QUD524288:QUD525154 RDZ524288:RDZ525154 RNV524288:RNV525154 RXR524288:RXR525154 SHN524288:SHN525154 SRJ524288:SRJ525154 TBF524288:TBF525154 TLB524288:TLB525154 TUX524288:TUX525154 UET524288:UET525154 UOP524288:UOP525154 UYL524288:UYL525154 VIH524288:VIH525154 VSD524288:VSD525154 WBZ524288:WBZ525154 WLV524288:WLV525154 WVR524288:WVR525154 J589824:J590690 JF589824:JF590690 TB589824:TB590690 ACX589824:ACX590690 AMT589824:AMT590690 AWP589824:AWP590690 BGL589824:BGL590690 BQH589824:BQH590690 CAD589824:CAD590690 CJZ589824:CJZ590690 CTV589824:CTV590690 DDR589824:DDR590690 DNN589824:DNN590690 DXJ589824:DXJ590690 EHF589824:EHF590690 ERB589824:ERB590690 FAX589824:FAX590690 FKT589824:FKT590690 FUP589824:FUP590690 GEL589824:GEL590690 GOH589824:GOH590690 GYD589824:GYD590690 HHZ589824:HHZ590690 HRV589824:HRV590690 IBR589824:IBR590690 ILN589824:ILN590690 IVJ589824:IVJ590690 JFF589824:JFF590690 JPB589824:JPB590690 JYX589824:JYX590690 KIT589824:KIT590690 KSP589824:KSP590690 LCL589824:LCL590690 LMH589824:LMH590690 LWD589824:LWD590690 MFZ589824:MFZ590690 MPV589824:MPV590690 MZR589824:MZR590690 NJN589824:NJN590690 NTJ589824:NTJ590690 ODF589824:ODF590690 ONB589824:ONB590690 OWX589824:OWX590690 PGT589824:PGT590690 PQP589824:PQP590690 QAL589824:QAL590690 QKH589824:QKH590690 QUD589824:QUD590690 RDZ589824:RDZ590690 RNV589824:RNV590690 RXR589824:RXR590690 SHN589824:SHN590690 SRJ589824:SRJ590690 TBF589824:TBF590690 TLB589824:TLB590690 TUX589824:TUX590690 UET589824:UET590690 UOP589824:UOP590690 UYL589824:UYL590690 VIH589824:VIH590690 VSD589824:VSD590690 WBZ589824:WBZ590690 WLV589824:WLV590690 WVR589824:WVR590690 J655360:J656226 JF655360:JF656226 TB655360:TB656226 ACX655360:ACX656226 AMT655360:AMT656226 AWP655360:AWP656226 BGL655360:BGL656226 BQH655360:BQH656226 CAD655360:CAD656226 CJZ655360:CJZ656226 CTV655360:CTV656226 DDR655360:DDR656226 DNN655360:DNN656226 DXJ655360:DXJ656226 EHF655360:EHF656226 ERB655360:ERB656226 FAX655360:FAX656226 FKT655360:FKT656226 FUP655360:FUP656226 GEL655360:GEL656226 GOH655360:GOH656226 GYD655360:GYD656226 HHZ655360:HHZ656226 HRV655360:HRV656226 IBR655360:IBR656226 ILN655360:ILN656226 IVJ655360:IVJ656226 JFF655360:JFF656226 JPB655360:JPB656226 JYX655360:JYX656226 KIT655360:KIT656226 KSP655360:KSP656226 LCL655360:LCL656226 LMH655360:LMH656226 LWD655360:LWD656226 MFZ655360:MFZ656226 MPV655360:MPV656226 MZR655360:MZR656226 NJN655360:NJN656226 NTJ655360:NTJ656226 ODF655360:ODF656226 ONB655360:ONB656226 OWX655360:OWX656226 PGT655360:PGT656226 PQP655360:PQP656226 QAL655360:QAL656226 QKH655360:QKH656226 QUD655360:QUD656226 RDZ655360:RDZ656226 RNV655360:RNV656226 RXR655360:RXR656226 SHN655360:SHN656226 SRJ655360:SRJ656226 TBF655360:TBF656226 TLB655360:TLB656226 TUX655360:TUX656226 UET655360:UET656226 UOP655360:UOP656226 UYL655360:UYL656226 VIH655360:VIH656226 VSD655360:VSD656226 WBZ655360:WBZ656226 WLV655360:WLV656226 WVR655360:WVR656226 J720896:J721762 JF720896:JF721762 TB720896:TB721762 ACX720896:ACX721762 AMT720896:AMT721762 AWP720896:AWP721762 BGL720896:BGL721762 BQH720896:BQH721762 CAD720896:CAD721762 CJZ720896:CJZ721762 CTV720896:CTV721762 DDR720896:DDR721762 DNN720896:DNN721762 DXJ720896:DXJ721762 EHF720896:EHF721762 ERB720896:ERB721762 FAX720896:FAX721762 FKT720896:FKT721762 FUP720896:FUP721762 GEL720896:GEL721762 GOH720896:GOH721762 GYD720896:GYD721762 HHZ720896:HHZ721762 HRV720896:HRV721762 IBR720896:IBR721762 ILN720896:ILN721762 IVJ720896:IVJ721762 JFF720896:JFF721762 JPB720896:JPB721762 JYX720896:JYX721762 KIT720896:KIT721762 KSP720896:KSP721762 LCL720896:LCL721762 LMH720896:LMH721762 LWD720896:LWD721762 MFZ720896:MFZ721762 MPV720896:MPV721762 MZR720896:MZR721762 NJN720896:NJN721762 NTJ720896:NTJ721762 ODF720896:ODF721762 ONB720896:ONB721762 OWX720896:OWX721762 PGT720896:PGT721762 PQP720896:PQP721762 QAL720896:QAL721762 QKH720896:QKH721762 QUD720896:QUD721762 RDZ720896:RDZ721762 RNV720896:RNV721762 RXR720896:RXR721762 SHN720896:SHN721762 SRJ720896:SRJ721762 TBF720896:TBF721762 TLB720896:TLB721762 TUX720896:TUX721762 UET720896:UET721762 UOP720896:UOP721762 UYL720896:UYL721762 VIH720896:VIH721762 VSD720896:VSD721762 WBZ720896:WBZ721762 WLV720896:WLV721762 WVR720896:WVR721762 J786432:J787298 JF786432:JF787298 TB786432:TB787298 ACX786432:ACX787298 AMT786432:AMT787298 AWP786432:AWP787298 BGL786432:BGL787298 BQH786432:BQH787298 CAD786432:CAD787298 CJZ786432:CJZ787298 CTV786432:CTV787298 DDR786432:DDR787298 DNN786432:DNN787298 DXJ786432:DXJ787298 EHF786432:EHF787298 ERB786432:ERB787298 FAX786432:FAX787298 FKT786432:FKT787298 FUP786432:FUP787298 GEL786432:GEL787298 GOH786432:GOH787298 GYD786432:GYD787298 HHZ786432:HHZ787298 HRV786432:HRV787298 IBR786432:IBR787298 ILN786432:ILN787298 IVJ786432:IVJ787298 JFF786432:JFF787298 JPB786432:JPB787298 JYX786432:JYX787298 KIT786432:KIT787298 KSP786432:KSP787298 LCL786432:LCL787298 LMH786432:LMH787298 LWD786432:LWD787298 MFZ786432:MFZ787298 MPV786432:MPV787298 MZR786432:MZR787298 NJN786432:NJN787298 NTJ786432:NTJ787298 ODF786432:ODF787298 ONB786432:ONB787298 OWX786432:OWX787298 PGT786432:PGT787298 PQP786432:PQP787298 QAL786432:QAL787298 QKH786432:QKH787298 QUD786432:QUD787298 RDZ786432:RDZ787298 RNV786432:RNV787298 RXR786432:RXR787298 SHN786432:SHN787298 SRJ786432:SRJ787298 TBF786432:TBF787298 TLB786432:TLB787298 TUX786432:TUX787298 UET786432:UET787298 UOP786432:UOP787298 UYL786432:UYL787298 VIH786432:VIH787298 VSD786432:VSD787298 WBZ786432:WBZ787298 WLV786432:WLV787298 WVR786432:WVR787298 J851968:J852834 JF851968:JF852834 TB851968:TB852834 ACX851968:ACX852834 AMT851968:AMT852834 AWP851968:AWP852834 BGL851968:BGL852834 BQH851968:BQH852834 CAD851968:CAD852834 CJZ851968:CJZ852834 CTV851968:CTV852834 DDR851968:DDR852834 DNN851968:DNN852834 DXJ851968:DXJ852834 EHF851968:EHF852834 ERB851968:ERB852834 FAX851968:FAX852834 FKT851968:FKT852834 FUP851968:FUP852834 GEL851968:GEL852834 GOH851968:GOH852834 GYD851968:GYD852834 HHZ851968:HHZ852834 HRV851968:HRV852834 IBR851968:IBR852834 ILN851968:ILN852834 IVJ851968:IVJ852834 JFF851968:JFF852834 JPB851968:JPB852834 JYX851968:JYX852834 KIT851968:KIT852834 KSP851968:KSP852834 LCL851968:LCL852834 LMH851968:LMH852834 LWD851968:LWD852834 MFZ851968:MFZ852834 MPV851968:MPV852834 MZR851968:MZR852834 NJN851968:NJN852834 NTJ851968:NTJ852834 ODF851968:ODF852834 ONB851968:ONB852834 OWX851968:OWX852834 PGT851968:PGT852834 PQP851968:PQP852834 QAL851968:QAL852834 QKH851968:QKH852834 QUD851968:QUD852834 RDZ851968:RDZ852834 RNV851968:RNV852834 RXR851968:RXR852834 SHN851968:SHN852834 SRJ851968:SRJ852834 TBF851968:TBF852834 TLB851968:TLB852834 TUX851968:TUX852834 UET851968:UET852834 UOP851968:UOP852834 UYL851968:UYL852834 VIH851968:VIH852834 VSD851968:VSD852834 WBZ851968:WBZ852834 WLV851968:WLV852834 WVR851968:WVR852834 J917504:J918370 JF917504:JF918370 TB917504:TB918370 ACX917504:ACX918370 AMT917504:AMT918370 AWP917504:AWP918370 BGL917504:BGL918370 BQH917504:BQH918370 CAD917504:CAD918370 CJZ917504:CJZ918370 CTV917504:CTV918370 DDR917504:DDR918370 DNN917504:DNN918370 DXJ917504:DXJ918370 EHF917504:EHF918370 ERB917504:ERB918370 FAX917504:FAX918370 FKT917504:FKT918370 FUP917504:FUP918370 GEL917504:GEL918370 GOH917504:GOH918370 GYD917504:GYD918370 HHZ917504:HHZ918370 HRV917504:HRV918370 IBR917504:IBR918370 ILN917504:ILN918370 IVJ917504:IVJ918370 JFF917504:JFF918370 JPB917504:JPB918370 JYX917504:JYX918370 KIT917504:KIT918370 KSP917504:KSP918370 LCL917504:LCL918370 LMH917504:LMH918370 LWD917504:LWD918370 MFZ917504:MFZ918370 MPV917504:MPV918370 MZR917504:MZR918370 NJN917504:NJN918370 NTJ917504:NTJ918370 ODF917504:ODF918370 ONB917504:ONB918370 OWX917504:OWX918370 PGT917504:PGT918370 PQP917504:PQP918370 QAL917504:QAL918370 QKH917504:QKH918370 QUD917504:QUD918370 RDZ917504:RDZ918370 RNV917504:RNV918370 RXR917504:RXR918370 SHN917504:SHN918370 SRJ917504:SRJ918370 TBF917504:TBF918370 TLB917504:TLB918370 TUX917504:TUX918370 UET917504:UET918370 UOP917504:UOP918370 UYL917504:UYL918370 VIH917504:VIH918370 VSD917504:VSD918370 WBZ917504:WBZ918370 WLV917504:WLV918370 WVR917504:WVR918370 J983040:J983906 JF983040:JF983906 TB983040:TB983906 ACX983040:ACX983906 AMT983040:AMT983906 AWP983040:AWP983906 BGL983040:BGL983906 BQH983040:BQH983906 CAD983040:CAD983906 CJZ983040:CJZ983906 CTV983040:CTV983906 DDR983040:DDR983906 DNN983040:DNN983906 DXJ983040:DXJ983906 EHF983040:EHF983906 ERB983040:ERB983906 FAX983040:FAX983906 FKT983040:FKT983906 FUP983040:FUP983906 GEL983040:GEL983906 GOH983040:GOH983906 GYD983040:GYD983906 HHZ983040:HHZ983906 HRV983040:HRV983906 IBR983040:IBR983906 ILN983040:ILN983906 IVJ983040:IVJ983906 JFF983040:JFF983906 JPB983040:JPB983906 JYX983040:JYX983906 KIT983040:KIT983906 KSP983040:KSP983906 LCL983040:LCL983906 LMH983040:LMH983906 LWD983040:LWD983906 MFZ983040:MFZ983906 MPV983040:MPV983906 MZR983040:MZR983906 NJN983040:NJN983906 NTJ983040:NTJ983906 ODF983040:ODF983906 ONB983040:ONB983906 OWX983040:OWX983906 PGT983040:PGT983906 PQP983040:PQP983906 QAL983040:QAL983906 QKH983040:QKH983906 QUD983040:QUD983906 RDZ983040:RDZ983906 RNV983040:RNV983906 RXR983040:RXR983906 SHN983040:SHN983906 SRJ983040:SRJ983906 TBF983040:TBF983906 TLB983040:TLB983906 TUX983040:TUX983906 UET983040:UET983906 UOP983040:UOP983906 UYL983040:UYL983906 VIH983040:VIH983906 VSD983040:VSD983906 WBZ983040:WBZ983906 WLV983040:WLV983906 J13:J876" xr:uid="{BA971417-D9A2-4D2C-B9E5-4027F25CB80B}">
      <formula1>0</formula1>
    </dataValidation>
    <dataValidation type="list" errorStyle="warning" showInputMessage="1" showErrorMessage="1" errorTitle="Recipe Unit" error="Unit must be filled in for each ingredient" sqref="P1 JL1 TH1 ADD1 AMZ1 AWV1 BGR1 BQN1 CAJ1 CKF1 CUB1 DDX1 DNT1 DXP1 EHL1 ERH1 FBD1 FKZ1 FUV1 GER1 GON1 GYJ1 HIF1 HSB1 IBX1 ILT1 IVP1 JFL1 JPH1 JZD1 KIZ1 KSV1 LCR1 LMN1 LWJ1 MGF1 MQB1 MZX1 NJT1 NTP1 ODL1 ONH1 OXD1 PGZ1 PQV1 QAR1 QKN1 QUJ1 REF1 ROB1 RXX1 SHT1 SRP1 TBL1 TLH1 TVD1 UEZ1 UOV1 UYR1 VIN1 VSJ1 WCF1 WMB1 WVX1 P65524 JL65524 TH65524 ADD65524 AMZ65524 AWV65524 BGR65524 BQN65524 CAJ65524 CKF65524 CUB65524 DDX65524 DNT65524 DXP65524 EHL65524 ERH65524 FBD65524 FKZ65524 FUV65524 GER65524 GON65524 GYJ65524 HIF65524 HSB65524 IBX65524 ILT65524 IVP65524 JFL65524 JPH65524 JZD65524 KIZ65524 KSV65524 LCR65524 LMN65524 LWJ65524 MGF65524 MQB65524 MZX65524 NJT65524 NTP65524 ODL65524 ONH65524 OXD65524 PGZ65524 PQV65524 QAR65524 QKN65524 QUJ65524 REF65524 ROB65524 RXX65524 SHT65524 SRP65524 TBL65524 TLH65524 TVD65524 UEZ65524 UOV65524 UYR65524 VIN65524 VSJ65524 WCF65524 WMB65524 WVX65524 P131060 JL131060 TH131060 ADD131060 AMZ131060 AWV131060 BGR131060 BQN131060 CAJ131060 CKF131060 CUB131060 DDX131060 DNT131060 DXP131060 EHL131060 ERH131060 FBD131060 FKZ131060 FUV131060 GER131060 GON131060 GYJ131060 HIF131060 HSB131060 IBX131060 ILT131060 IVP131060 JFL131060 JPH131060 JZD131060 KIZ131060 KSV131060 LCR131060 LMN131060 LWJ131060 MGF131060 MQB131060 MZX131060 NJT131060 NTP131060 ODL131060 ONH131060 OXD131060 PGZ131060 PQV131060 QAR131060 QKN131060 QUJ131060 REF131060 ROB131060 RXX131060 SHT131060 SRP131060 TBL131060 TLH131060 TVD131060 UEZ131060 UOV131060 UYR131060 VIN131060 VSJ131060 WCF131060 WMB131060 WVX131060 P196596 JL196596 TH196596 ADD196596 AMZ196596 AWV196596 BGR196596 BQN196596 CAJ196596 CKF196596 CUB196596 DDX196596 DNT196596 DXP196596 EHL196596 ERH196596 FBD196596 FKZ196596 FUV196596 GER196596 GON196596 GYJ196596 HIF196596 HSB196596 IBX196596 ILT196596 IVP196596 JFL196596 JPH196596 JZD196596 KIZ196596 KSV196596 LCR196596 LMN196596 LWJ196596 MGF196596 MQB196596 MZX196596 NJT196596 NTP196596 ODL196596 ONH196596 OXD196596 PGZ196596 PQV196596 QAR196596 QKN196596 QUJ196596 REF196596 ROB196596 RXX196596 SHT196596 SRP196596 TBL196596 TLH196596 TVD196596 UEZ196596 UOV196596 UYR196596 VIN196596 VSJ196596 WCF196596 WMB196596 WVX196596 P262132 JL262132 TH262132 ADD262132 AMZ262132 AWV262132 BGR262132 BQN262132 CAJ262132 CKF262132 CUB262132 DDX262132 DNT262132 DXP262132 EHL262132 ERH262132 FBD262132 FKZ262132 FUV262132 GER262132 GON262132 GYJ262132 HIF262132 HSB262132 IBX262132 ILT262132 IVP262132 JFL262132 JPH262132 JZD262132 KIZ262132 KSV262132 LCR262132 LMN262132 LWJ262132 MGF262132 MQB262132 MZX262132 NJT262132 NTP262132 ODL262132 ONH262132 OXD262132 PGZ262132 PQV262132 QAR262132 QKN262132 QUJ262132 REF262132 ROB262132 RXX262132 SHT262132 SRP262132 TBL262132 TLH262132 TVD262132 UEZ262132 UOV262132 UYR262132 VIN262132 VSJ262132 WCF262132 WMB262132 WVX262132 P327668 JL327668 TH327668 ADD327668 AMZ327668 AWV327668 BGR327668 BQN327668 CAJ327668 CKF327668 CUB327668 DDX327668 DNT327668 DXP327668 EHL327668 ERH327668 FBD327668 FKZ327668 FUV327668 GER327668 GON327668 GYJ327668 HIF327668 HSB327668 IBX327668 ILT327668 IVP327668 JFL327668 JPH327668 JZD327668 KIZ327668 KSV327668 LCR327668 LMN327668 LWJ327668 MGF327668 MQB327668 MZX327668 NJT327668 NTP327668 ODL327668 ONH327668 OXD327668 PGZ327668 PQV327668 QAR327668 QKN327668 QUJ327668 REF327668 ROB327668 RXX327668 SHT327668 SRP327668 TBL327668 TLH327668 TVD327668 UEZ327668 UOV327668 UYR327668 VIN327668 VSJ327668 WCF327668 WMB327668 WVX327668 P393204 JL393204 TH393204 ADD393204 AMZ393204 AWV393204 BGR393204 BQN393204 CAJ393204 CKF393204 CUB393204 DDX393204 DNT393204 DXP393204 EHL393204 ERH393204 FBD393204 FKZ393204 FUV393204 GER393204 GON393204 GYJ393204 HIF393204 HSB393204 IBX393204 ILT393204 IVP393204 JFL393204 JPH393204 JZD393204 KIZ393204 KSV393204 LCR393204 LMN393204 LWJ393204 MGF393204 MQB393204 MZX393204 NJT393204 NTP393204 ODL393204 ONH393204 OXD393204 PGZ393204 PQV393204 QAR393204 QKN393204 QUJ393204 REF393204 ROB393204 RXX393204 SHT393204 SRP393204 TBL393204 TLH393204 TVD393204 UEZ393204 UOV393204 UYR393204 VIN393204 VSJ393204 WCF393204 WMB393204 WVX393204 P458740 JL458740 TH458740 ADD458740 AMZ458740 AWV458740 BGR458740 BQN458740 CAJ458740 CKF458740 CUB458740 DDX458740 DNT458740 DXP458740 EHL458740 ERH458740 FBD458740 FKZ458740 FUV458740 GER458740 GON458740 GYJ458740 HIF458740 HSB458740 IBX458740 ILT458740 IVP458740 JFL458740 JPH458740 JZD458740 KIZ458740 KSV458740 LCR458740 LMN458740 LWJ458740 MGF458740 MQB458740 MZX458740 NJT458740 NTP458740 ODL458740 ONH458740 OXD458740 PGZ458740 PQV458740 QAR458740 QKN458740 QUJ458740 REF458740 ROB458740 RXX458740 SHT458740 SRP458740 TBL458740 TLH458740 TVD458740 UEZ458740 UOV458740 UYR458740 VIN458740 VSJ458740 WCF458740 WMB458740 WVX458740 P524276 JL524276 TH524276 ADD524276 AMZ524276 AWV524276 BGR524276 BQN524276 CAJ524276 CKF524276 CUB524276 DDX524276 DNT524276 DXP524276 EHL524276 ERH524276 FBD524276 FKZ524276 FUV524276 GER524276 GON524276 GYJ524276 HIF524276 HSB524276 IBX524276 ILT524276 IVP524276 JFL524276 JPH524276 JZD524276 KIZ524276 KSV524276 LCR524276 LMN524276 LWJ524276 MGF524276 MQB524276 MZX524276 NJT524276 NTP524276 ODL524276 ONH524276 OXD524276 PGZ524276 PQV524276 QAR524276 QKN524276 QUJ524276 REF524276 ROB524276 RXX524276 SHT524276 SRP524276 TBL524276 TLH524276 TVD524276 UEZ524276 UOV524276 UYR524276 VIN524276 VSJ524276 WCF524276 WMB524276 WVX524276 P589812 JL589812 TH589812 ADD589812 AMZ589812 AWV589812 BGR589812 BQN589812 CAJ589812 CKF589812 CUB589812 DDX589812 DNT589812 DXP589812 EHL589812 ERH589812 FBD589812 FKZ589812 FUV589812 GER589812 GON589812 GYJ589812 HIF589812 HSB589812 IBX589812 ILT589812 IVP589812 JFL589812 JPH589812 JZD589812 KIZ589812 KSV589812 LCR589812 LMN589812 LWJ589812 MGF589812 MQB589812 MZX589812 NJT589812 NTP589812 ODL589812 ONH589812 OXD589812 PGZ589812 PQV589812 QAR589812 QKN589812 QUJ589812 REF589812 ROB589812 RXX589812 SHT589812 SRP589812 TBL589812 TLH589812 TVD589812 UEZ589812 UOV589812 UYR589812 VIN589812 VSJ589812 WCF589812 WMB589812 WVX589812 P655348 JL655348 TH655348 ADD655348 AMZ655348 AWV655348 BGR655348 BQN655348 CAJ655348 CKF655348 CUB655348 DDX655348 DNT655348 DXP655348 EHL655348 ERH655348 FBD655348 FKZ655348 FUV655348 GER655348 GON655348 GYJ655348 HIF655348 HSB655348 IBX655348 ILT655348 IVP655348 JFL655348 JPH655348 JZD655348 KIZ655348 KSV655348 LCR655348 LMN655348 LWJ655348 MGF655348 MQB655348 MZX655348 NJT655348 NTP655348 ODL655348 ONH655348 OXD655348 PGZ655348 PQV655348 QAR655348 QKN655348 QUJ655348 REF655348 ROB655348 RXX655348 SHT655348 SRP655348 TBL655348 TLH655348 TVD655348 UEZ655348 UOV655348 UYR655348 VIN655348 VSJ655348 WCF655348 WMB655348 WVX655348 P720884 JL720884 TH720884 ADD720884 AMZ720884 AWV720884 BGR720884 BQN720884 CAJ720884 CKF720884 CUB720884 DDX720884 DNT720884 DXP720884 EHL720884 ERH720884 FBD720884 FKZ720884 FUV720884 GER720884 GON720884 GYJ720884 HIF720884 HSB720884 IBX720884 ILT720884 IVP720884 JFL720884 JPH720884 JZD720884 KIZ720884 KSV720884 LCR720884 LMN720884 LWJ720884 MGF720884 MQB720884 MZX720884 NJT720884 NTP720884 ODL720884 ONH720884 OXD720884 PGZ720884 PQV720884 QAR720884 QKN720884 QUJ720884 REF720884 ROB720884 RXX720884 SHT720884 SRP720884 TBL720884 TLH720884 TVD720884 UEZ720884 UOV720884 UYR720884 VIN720884 VSJ720884 WCF720884 WMB720884 WVX720884 P786420 JL786420 TH786420 ADD786420 AMZ786420 AWV786420 BGR786420 BQN786420 CAJ786420 CKF786420 CUB786420 DDX786420 DNT786420 DXP786420 EHL786420 ERH786420 FBD786420 FKZ786420 FUV786420 GER786420 GON786420 GYJ786420 HIF786420 HSB786420 IBX786420 ILT786420 IVP786420 JFL786420 JPH786420 JZD786420 KIZ786420 KSV786420 LCR786420 LMN786420 LWJ786420 MGF786420 MQB786420 MZX786420 NJT786420 NTP786420 ODL786420 ONH786420 OXD786420 PGZ786420 PQV786420 QAR786420 QKN786420 QUJ786420 REF786420 ROB786420 RXX786420 SHT786420 SRP786420 TBL786420 TLH786420 TVD786420 UEZ786420 UOV786420 UYR786420 VIN786420 VSJ786420 WCF786420 WMB786420 WVX786420 P851956 JL851956 TH851956 ADD851956 AMZ851956 AWV851956 BGR851956 BQN851956 CAJ851956 CKF851956 CUB851956 DDX851956 DNT851956 DXP851956 EHL851956 ERH851956 FBD851956 FKZ851956 FUV851956 GER851956 GON851956 GYJ851956 HIF851956 HSB851956 IBX851956 ILT851956 IVP851956 JFL851956 JPH851956 JZD851956 KIZ851956 KSV851956 LCR851956 LMN851956 LWJ851956 MGF851956 MQB851956 MZX851956 NJT851956 NTP851956 ODL851956 ONH851956 OXD851956 PGZ851956 PQV851956 QAR851956 QKN851956 QUJ851956 REF851956 ROB851956 RXX851956 SHT851956 SRP851956 TBL851956 TLH851956 TVD851956 UEZ851956 UOV851956 UYR851956 VIN851956 VSJ851956 WCF851956 WMB851956 WVX851956 P917492 JL917492 TH917492 ADD917492 AMZ917492 AWV917492 BGR917492 BQN917492 CAJ917492 CKF917492 CUB917492 DDX917492 DNT917492 DXP917492 EHL917492 ERH917492 FBD917492 FKZ917492 FUV917492 GER917492 GON917492 GYJ917492 HIF917492 HSB917492 IBX917492 ILT917492 IVP917492 JFL917492 JPH917492 JZD917492 KIZ917492 KSV917492 LCR917492 LMN917492 LWJ917492 MGF917492 MQB917492 MZX917492 NJT917492 NTP917492 ODL917492 ONH917492 OXD917492 PGZ917492 PQV917492 QAR917492 QKN917492 QUJ917492 REF917492 ROB917492 RXX917492 SHT917492 SRP917492 TBL917492 TLH917492 TVD917492 UEZ917492 UOV917492 UYR917492 VIN917492 VSJ917492 WCF917492 WMB917492 WVX917492 P983028 JL983028 TH983028 ADD983028 AMZ983028 AWV983028 BGR983028 BQN983028 CAJ983028 CKF983028 CUB983028 DDX983028 DNT983028 DXP983028 EHL983028 ERH983028 FBD983028 FKZ983028 FUV983028 GER983028 GON983028 GYJ983028 HIF983028 HSB983028 IBX983028 ILT983028 IVP983028 JFL983028 JPH983028 JZD983028 KIZ983028 KSV983028 LCR983028 LMN983028 LWJ983028 MGF983028 MQB983028 MZX983028 NJT983028 NTP983028 ODL983028 ONH983028 OXD983028 PGZ983028 PQV983028 QAR983028 QKN983028 QUJ983028 REF983028 ROB983028 RXX983028 SHT983028 SRP983028 TBL983028 TLH983028 TVD983028 UEZ983028 UOV983028 UYR983028 VIN983028 VSJ983028 WCF983028 WMB983028 WVX983028" xr:uid="{3F7F4015-121F-44F6-87E0-553AABEBBA60}">
      <formula1>#REF!</formula1>
    </dataValidation>
  </dataValidations>
  <hyperlinks>
    <hyperlink ref="B5:C5" location="ColumnMeaning" display="Click here to see what the columns mean or select the cells with the red triangle on the table" xr:uid="{8AC6AE11-3FDC-42A3-B34D-FA324E79676D}"/>
    <hyperlink ref="B5:I5" location="ColumnDescription" display="Click here to see what the columns mean or select the cells with the red triangle on the table" xr:uid="{37C65B5A-B45C-4B81-B1FD-5193D57CD8AB}"/>
    <hyperlink ref="B8:H8" location="'Stock Sheet'!HidingIngredients" display="Click here for help in displaying or hiding these rows." xr:uid="{915630AE-7A8A-449D-ACE7-3F1555CE9675}"/>
  </hyperlinks>
  <pageMargins left="0.7" right="0.7" top="0.75" bottom="0.75" header="0.3" footer="0.3"/>
  <pageSetup scale="75" orientation="portrait" r:id="rId1"/>
  <colBreaks count="1" manualBreakCount="1">
    <brk id="12" max="1048575"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F2ECED-AE8D-4794-A068-2939FA101B7E}">
  <dimension ref="A1:R74"/>
  <sheetViews>
    <sheetView tabSelected="1" zoomScaleNormal="100" workbookViewId="0">
      <selection activeCell="I13" sqref="I13"/>
    </sheetView>
  </sheetViews>
  <sheetFormatPr defaultColWidth="8.7109375" defaultRowHeight="15.95" customHeight="1" x14ac:dyDescent="0.2"/>
  <cols>
    <col min="1" max="1" width="3.85546875" style="275" customWidth="1"/>
    <col min="2" max="2" width="24.42578125" style="275" customWidth="1"/>
    <col min="3" max="3" width="3.85546875" style="275" customWidth="1"/>
    <col min="4" max="4" width="8.7109375" style="275"/>
    <col min="5" max="5" width="7.85546875" style="275" customWidth="1"/>
    <col min="6" max="6" width="9.85546875" style="275" customWidth="1"/>
    <col min="7" max="7" width="9.7109375" style="275" customWidth="1"/>
    <col min="8" max="8" width="11.7109375" style="275" customWidth="1"/>
    <col min="9" max="9" width="8.7109375" style="275"/>
    <col min="10" max="10" width="7.7109375" style="275" customWidth="1"/>
    <col min="11" max="11" width="12.42578125" style="275" customWidth="1"/>
    <col min="12" max="12" width="8.7109375" style="275"/>
    <col min="13" max="14" width="3.42578125" style="275" customWidth="1"/>
    <col min="15" max="256" width="8.7109375" style="275"/>
    <col min="257" max="257" width="3.85546875" style="275" customWidth="1"/>
    <col min="258" max="258" width="24.42578125" style="275" customWidth="1"/>
    <col min="259" max="259" width="3.85546875" style="275" customWidth="1"/>
    <col min="260" max="260" width="8.7109375" style="275"/>
    <col min="261" max="261" width="7.85546875" style="275" customWidth="1"/>
    <col min="262" max="262" width="9.85546875" style="275" customWidth="1"/>
    <col min="263" max="263" width="9.7109375" style="275" customWidth="1"/>
    <col min="264" max="264" width="11.7109375" style="275" customWidth="1"/>
    <col min="265" max="265" width="8.7109375" style="275"/>
    <col min="266" max="266" width="7.7109375" style="275" customWidth="1"/>
    <col min="267" max="267" width="12.42578125" style="275" customWidth="1"/>
    <col min="268" max="268" width="8.7109375" style="275"/>
    <col min="269" max="269" width="8.140625" style="275" customWidth="1"/>
    <col min="270" max="270" width="3.42578125" style="275" customWidth="1"/>
    <col min="271" max="512" width="8.7109375" style="275"/>
    <col min="513" max="513" width="3.85546875" style="275" customWidth="1"/>
    <col min="514" max="514" width="24.42578125" style="275" customWidth="1"/>
    <col min="515" max="515" width="3.85546875" style="275" customWidth="1"/>
    <col min="516" max="516" width="8.7109375" style="275"/>
    <col min="517" max="517" width="7.85546875" style="275" customWidth="1"/>
    <col min="518" max="518" width="9.85546875" style="275" customWidth="1"/>
    <col min="519" max="519" width="9.7109375" style="275" customWidth="1"/>
    <col min="520" max="520" width="11.7109375" style="275" customWidth="1"/>
    <col min="521" max="521" width="8.7109375" style="275"/>
    <col min="522" max="522" width="7.7109375" style="275" customWidth="1"/>
    <col min="523" max="523" width="12.42578125" style="275" customWidth="1"/>
    <col min="524" max="524" width="8.7109375" style="275"/>
    <col min="525" max="525" width="8.140625" style="275" customWidth="1"/>
    <col min="526" max="526" width="3.42578125" style="275" customWidth="1"/>
    <col min="527" max="768" width="8.7109375" style="275"/>
    <col min="769" max="769" width="3.85546875" style="275" customWidth="1"/>
    <col min="770" max="770" width="24.42578125" style="275" customWidth="1"/>
    <col min="771" max="771" width="3.85546875" style="275" customWidth="1"/>
    <col min="772" max="772" width="8.7109375" style="275"/>
    <col min="773" max="773" width="7.85546875" style="275" customWidth="1"/>
    <col min="774" max="774" width="9.85546875" style="275" customWidth="1"/>
    <col min="775" max="775" width="9.7109375" style="275" customWidth="1"/>
    <col min="776" max="776" width="11.7109375" style="275" customWidth="1"/>
    <col min="777" max="777" width="8.7109375" style="275"/>
    <col min="778" max="778" width="7.7109375" style="275" customWidth="1"/>
    <col min="779" max="779" width="12.42578125" style="275" customWidth="1"/>
    <col min="780" max="780" width="8.7109375" style="275"/>
    <col min="781" max="781" width="8.140625" style="275" customWidth="1"/>
    <col min="782" max="782" width="3.42578125" style="275" customWidth="1"/>
    <col min="783" max="1024" width="8.7109375" style="275"/>
    <col min="1025" max="1025" width="3.85546875" style="275" customWidth="1"/>
    <col min="1026" max="1026" width="24.42578125" style="275" customWidth="1"/>
    <col min="1027" max="1027" width="3.85546875" style="275" customWidth="1"/>
    <col min="1028" max="1028" width="8.7109375" style="275"/>
    <col min="1029" max="1029" width="7.85546875" style="275" customWidth="1"/>
    <col min="1030" max="1030" width="9.85546875" style="275" customWidth="1"/>
    <col min="1031" max="1031" width="9.7109375" style="275" customWidth="1"/>
    <col min="1032" max="1032" width="11.7109375" style="275" customWidth="1"/>
    <col min="1033" max="1033" width="8.7109375" style="275"/>
    <col min="1034" max="1034" width="7.7109375" style="275" customWidth="1"/>
    <col min="1035" max="1035" width="12.42578125" style="275" customWidth="1"/>
    <col min="1036" max="1036" width="8.7109375" style="275"/>
    <col min="1037" max="1037" width="8.140625" style="275" customWidth="1"/>
    <col min="1038" max="1038" width="3.42578125" style="275" customWidth="1"/>
    <col min="1039" max="1280" width="8.7109375" style="275"/>
    <col min="1281" max="1281" width="3.85546875" style="275" customWidth="1"/>
    <col min="1282" max="1282" width="24.42578125" style="275" customWidth="1"/>
    <col min="1283" max="1283" width="3.85546875" style="275" customWidth="1"/>
    <col min="1284" max="1284" width="8.7109375" style="275"/>
    <col min="1285" max="1285" width="7.85546875" style="275" customWidth="1"/>
    <col min="1286" max="1286" width="9.85546875" style="275" customWidth="1"/>
    <col min="1287" max="1287" width="9.7109375" style="275" customWidth="1"/>
    <col min="1288" max="1288" width="11.7109375" style="275" customWidth="1"/>
    <col min="1289" max="1289" width="8.7109375" style="275"/>
    <col min="1290" max="1290" width="7.7109375" style="275" customWidth="1"/>
    <col min="1291" max="1291" width="12.42578125" style="275" customWidth="1"/>
    <col min="1292" max="1292" width="8.7109375" style="275"/>
    <col min="1293" max="1293" width="8.140625" style="275" customWidth="1"/>
    <col min="1294" max="1294" width="3.42578125" style="275" customWidth="1"/>
    <col min="1295" max="1536" width="8.7109375" style="275"/>
    <col min="1537" max="1537" width="3.85546875" style="275" customWidth="1"/>
    <col min="1538" max="1538" width="24.42578125" style="275" customWidth="1"/>
    <col min="1539" max="1539" width="3.85546875" style="275" customWidth="1"/>
    <col min="1540" max="1540" width="8.7109375" style="275"/>
    <col min="1541" max="1541" width="7.85546875" style="275" customWidth="1"/>
    <col min="1542" max="1542" width="9.85546875" style="275" customWidth="1"/>
    <col min="1543" max="1543" width="9.7109375" style="275" customWidth="1"/>
    <col min="1544" max="1544" width="11.7109375" style="275" customWidth="1"/>
    <col min="1545" max="1545" width="8.7109375" style="275"/>
    <col min="1546" max="1546" width="7.7109375" style="275" customWidth="1"/>
    <col min="1547" max="1547" width="12.42578125" style="275" customWidth="1"/>
    <col min="1548" max="1548" width="8.7109375" style="275"/>
    <col min="1549" max="1549" width="8.140625" style="275" customWidth="1"/>
    <col min="1550" max="1550" width="3.42578125" style="275" customWidth="1"/>
    <col min="1551" max="1792" width="8.7109375" style="275"/>
    <col min="1793" max="1793" width="3.85546875" style="275" customWidth="1"/>
    <col min="1794" max="1794" width="24.42578125" style="275" customWidth="1"/>
    <col min="1795" max="1795" width="3.85546875" style="275" customWidth="1"/>
    <col min="1796" max="1796" width="8.7109375" style="275"/>
    <col min="1797" max="1797" width="7.85546875" style="275" customWidth="1"/>
    <col min="1798" max="1798" width="9.85546875" style="275" customWidth="1"/>
    <col min="1799" max="1799" width="9.7109375" style="275" customWidth="1"/>
    <col min="1800" max="1800" width="11.7109375" style="275" customWidth="1"/>
    <col min="1801" max="1801" width="8.7109375" style="275"/>
    <col min="1802" max="1802" width="7.7109375" style="275" customWidth="1"/>
    <col min="1803" max="1803" width="12.42578125" style="275" customWidth="1"/>
    <col min="1804" max="1804" width="8.7109375" style="275"/>
    <col min="1805" max="1805" width="8.140625" style="275" customWidth="1"/>
    <col min="1806" max="1806" width="3.42578125" style="275" customWidth="1"/>
    <col min="1807" max="2048" width="8.7109375" style="275"/>
    <col min="2049" max="2049" width="3.85546875" style="275" customWidth="1"/>
    <col min="2050" max="2050" width="24.42578125" style="275" customWidth="1"/>
    <col min="2051" max="2051" width="3.85546875" style="275" customWidth="1"/>
    <col min="2052" max="2052" width="8.7109375" style="275"/>
    <col min="2053" max="2053" width="7.85546875" style="275" customWidth="1"/>
    <col min="2054" max="2054" width="9.85546875" style="275" customWidth="1"/>
    <col min="2055" max="2055" width="9.7109375" style="275" customWidth="1"/>
    <col min="2056" max="2056" width="11.7109375" style="275" customWidth="1"/>
    <col min="2057" max="2057" width="8.7109375" style="275"/>
    <col min="2058" max="2058" width="7.7109375" style="275" customWidth="1"/>
    <col min="2059" max="2059" width="12.42578125" style="275" customWidth="1"/>
    <col min="2060" max="2060" width="8.7109375" style="275"/>
    <col min="2061" max="2061" width="8.140625" style="275" customWidth="1"/>
    <col min="2062" max="2062" width="3.42578125" style="275" customWidth="1"/>
    <col min="2063" max="2304" width="8.7109375" style="275"/>
    <col min="2305" max="2305" width="3.85546875" style="275" customWidth="1"/>
    <col min="2306" max="2306" width="24.42578125" style="275" customWidth="1"/>
    <col min="2307" max="2307" width="3.85546875" style="275" customWidth="1"/>
    <col min="2308" max="2308" width="8.7109375" style="275"/>
    <col min="2309" max="2309" width="7.85546875" style="275" customWidth="1"/>
    <col min="2310" max="2310" width="9.85546875" style="275" customWidth="1"/>
    <col min="2311" max="2311" width="9.7109375" style="275" customWidth="1"/>
    <col min="2312" max="2312" width="11.7109375" style="275" customWidth="1"/>
    <col min="2313" max="2313" width="8.7109375" style="275"/>
    <col min="2314" max="2314" width="7.7109375" style="275" customWidth="1"/>
    <col min="2315" max="2315" width="12.42578125" style="275" customWidth="1"/>
    <col min="2316" max="2316" width="8.7109375" style="275"/>
    <col min="2317" max="2317" width="8.140625" style="275" customWidth="1"/>
    <col min="2318" max="2318" width="3.42578125" style="275" customWidth="1"/>
    <col min="2319" max="2560" width="8.7109375" style="275"/>
    <col min="2561" max="2561" width="3.85546875" style="275" customWidth="1"/>
    <col min="2562" max="2562" width="24.42578125" style="275" customWidth="1"/>
    <col min="2563" max="2563" width="3.85546875" style="275" customWidth="1"/>
    <col min="2564" max="2564" width="8.7109375" style="275"/>
    <col min="2565" max="2565" width="7.85546875" style="275" customWidth="1"/>
    <col min="2566" max="2566" width="9.85546875" style="275" customWidth="1"/>
    <col min="2567" max="2567" width="9.7109375" style="275" customWidth="1"/>
    <col min="2568" max="2568" width="11.7109375" style="275" customWidth="1"/>
    <col min="2569" max="2569" width="8.7109375" style="275"/>
    <col min="2570" max="2570" width="7.7109375" style="275" customWidth="1"/>
    <col min="2571" max="2571" width="12.42578125" style="275" customWidth="1"/>
    <col min="2572" max="2572" width="8.7109375" style="275"/>
    <col min="2573" max="2573" width="8.140625" style="275" customWidth="1"/>
    <col min="2574" max="2574" width="3.42578125" style="275" customWidth="1"/>
    <col min="2575" max="2816" width="8.7109375" style="275"/>
    <col min="2817" max="2817" width="3.85546875" style="275" customWidth="1"/>
    <col min="2818" max="2818" width="24.42578125" style="275" customWidth="1"/>
    <col min="2819" max="2819" width="3.85546875" style="275" customWidth="1"/>
    <col min="2820" max="2820" width="8.7109375" style="275"/>
    <col min="2821" max="2821" width="7.85546875" style="275" customWidth="1"/>
    <col min="2822" max="2822" width="9.85546875" style="275" customWidth="1"/>
    <col min="2823" max="2823" width="9.7109375" style="275" customWidth="1"/>
    <col min="2824" max="2824" width="11.7109375" style="275" customWidth="1"/>
    <col min="2825" max="2825" width="8.7109375" style="275"/>
    <col min="2826" max="2826" width="7.7109375" style="275" customWidth="1"/>
    <col min="2827" max="2827" width="12.42578125" style="275" customWidth="1"/>
    <col min="2828" max="2828" width="8.7109375" style="275"/>
    <col min="2829" max="2829" width="8.140625" style="275" customWidth="1"/>
    <col min="2830" max="2830" width="3.42578125" style="275" customWidth="1"/>
    <col min="2831" max="3072" width="8.7109375" style="275"/>
    <col min="3073" max="3073" width="3.85546875" style="275" customWidth="1"/>
    <col min="3074" max="3074" width="24.42578125" style="275" customWidth="1"/>
    <col min="3075" max="3075" width="3.85546875" style="275" customWidth="1"/>
    <col min="3076" max="3076" width="8.7109375" style="275"/>
    <col min="3077" max="3077" width="7.85546875" style="275" customWidth="1"/>
    <col min="3078" max="3078" width="9.85546875" style="275" customWidth="1"/>
    <col min="3079" max="3079" width="9.7109375" style="275" customWidth="1"/>
    <col min="3080" max="3080" width="11.7109375" style="275" customWidth="1"/>
    <col min="3081" max="3081" width="8.7109375" style="275"/>
    <col min="3082" max="3082" width="7.7109375" style="275" customWidth="1"/>
    <col min="3083" max="3083" width="12.42578125" style="275" customWidth="1"/>
    <col min="3084" max="3084" width="8.7109375" style="275"/>
    <col min="3085" max="3085" width="8.140625" style="275" customWidth="1"/>
    <col min="3086" max="3086" width="3.42578125" style="275" customWidth="1"/>
    <col min="3087" max="3328" width="8.7109375" style="275"/>
    <col min="3329" max="3329" width="3.85546875" style="275" customWidth="1"/>
    <col min="3330" max="3330" width="24.42578125" style="275" customWidth="1"/>
    <col min="3331" max="3331" width="3.85546875" style="275" customWidth="1"/>
    <col min="3332" max="3332" width="8.7109375" style="275"/>
    <col min="3333" max="3333" width="7.85546875" style="275" customWidth="1"/>
    <col min="3334" max="3334" width="9.85546875" style="275" customWidth="1"/>
    <col min="3335" max="3335" width="9.7109375" style="275" customWidth="1"/>
    <col min="3336" max="3336" width="11.7109375" style="275" customWidth="1"/>
    <col min="3337" max="3337" width="8.7109375" style="275"/>
    <col min="3338" max="3338" width="7.7109375" style="275" customWidth="1"/>
    <col min="3339" max="3339" width="12.42578125" style="275" customWidth="1"/>
    <col min="3340" max="3340" width="8.7109375" style="275"/>
    <col min="3341" max="3341" width="8.140625" style="275" customWidth="1"/>
    <col min="3342" max="3342" width="3.42578125" style="275" customWidth="1"/>
    <col min="3343" max="3584" width="8.7109375" style="275"/>
    <col min="3585" max="3585" width="3.85546875" style="275" customWidth="1"/>
    <col min="3586" max="3586" width="24.42578125" style="275" customWidth="1"/>
    <col min="3587" max="3587" width="3.85546875" style="275" customWidth="1"/>
    <col min="3588" max="3588" width="8.7109375" style="275"/>
    <col min="3589" max="3589" width="7.85546875" style="275" customWidth="1"/>
    <col min="3590" max="3590" width="9.85546875" style="275" customWidth="1"/>
    <col min="3591" max="3591" width="9.7109375" style="275" customWidth="1"/>
    <col min="3592" max="3592" width="11.7109375" style="275" customWidth="1"/>
    <col min="3593" max="3593" width="8.7109375" style="275"/>
    <col min="3594" max="3594" width="7.7109375" style="275" customWidth="1"/>
    <col min="3595" max="3595" width="12.42578125" style="275" customWidth="1"/>
    <col min="3596" max="3596" width="8.7109375" style="275"/>
    <col min="3597" max="3597" width="8.140625" style="275" customWidth="1"/>
    <col min="3598" max="3598" width="3.42578125" style="275" customWidth="1"/>
    <col min="3599" max="3840" width="8.7109375" style="275"/>
    <col min="3841" max="3841" width="3.85546875" style="275" customWidth="1"/>
    <col min="3842" max="3842" width="24.42578125" style="275" customWidth="1"/>
    <col min="3843" max="3843" width="3.85546875" style="275" customWidth="1"/>
    <col min="3844" max="3844" width="8.7109375" style="275"/>
    <col min="3845" max="3845" width="7.85546875" style="275" customWidth="1"/>
    <col min="3846" max="3846" width="9.85546875" style="275" customWidth="1"/>
    <col min="3847" max="3847" width="9.7109375" style="275" customWidth="1"/>
    <col min="3848" max="3848" width="11.7109375" style="275" customWidth="1"/>
    <col min="3849" max="3849" width="8.7109375" style="275"/>
    <col min="3850" max="3850" width="7.7109375" style="275" customWidth="1"/>
    <col min="3851" max="3851" width="12.42578125" style="275" customWidth="1"/>
    <col min="3852" max="3852" width="8.7109375" style="275"/>
    <col min="3853" max="3853" width="8.140625" style="275" customWidth="1"/>
    <col min="3854" max="3854" width="3.42578125" style="275" customWidth="1"/>
    <col min="3855" max="4096" width="8.7109375" style="275"/>
    <col min="4097" max="4097" width="3.85546875" style="275" customWidth="1"/>
    <col min="4098" max="4098" width="24.42578125" style="275" customWidth="1"/>
    <col min="4099" max="4099" width="3.85546875" style="275" customWidth="1"/>
    <col min="4100" max="4100" width="8.7109375" style="275"/>
    <col min="4101" max="4101" width="7.85546875" style="275" customWidth="1"/>
    <col min="4102" max="4102" width="9.85546875" style="275" customWidth="1"/>
    <col min="4103" max="4103" width="9.7109375" style="275" customWidth="1"/>
    <col min="4104" max="4104" width="11.7109375" style="275" customWidth="1"/>
    <col min="4105" max="4105" width="8.7109375" style="275"/>
    <col min="4106" max="4106" width="7.7109375" style="275" customWidth="1"/>
    <col min="4107" max="4107" width="12.42578125" style="275" customWidth="1"/>
    <col min="4108" max="4108" width="8.7109375" style="275"/>
    <col min="4109" max="4109" width="8.140625" style="275" customWidth="1"/>
    <col min="4110" max="4110" width="3.42578125" style="275" customWidth="1"/>
    <col min="4111" max="4352" width="8.7109375" style="275"/>
    <col min="4353" max="4353" width="3.85546875" style="275" customWidth="1"/>
    <col min="4354" max="4354" width="24.42578125" style="275" customWidth="1"/>
    <col min="4355" max="4355" width="3.85546875" style="275" customWidth="1"/>
    <col min="4356" max="4356" width="8.7109375" style="275"/>
    <col min="4357" max="4357" width="7.85546875" style="275" customWidth="1"/>
    <col min="4358" max="4358" width="9.85546875" style="275" customWidth="1"/>
    <col min="4359" max="4359" width="9.7109375" style="275" customWidth="1"/>
    <col min="4360" max="4360" width="11.7109375" style="275" customWidth="1"/>
    <col min="4361" max="4361" width="8.7109375" style="275"/>
    <col min="4362" max="4362" width="7.7109375" style="275" customWidth="1"/>
    <col min="4363" max="4363" width="12.42578125" style="275" customWidth="1"/>
    <col min="4364" max="4364" width="8.7109375" style="275"/>
    <col min="4365" max="4365" width="8.140625" style="275" customWidth="1"/>
    <col min="4366" max="4366" width="3.42578125" style="275" customWidth="1"/>
    <col min="4367" max="4608" width="8.7109375" style="275"/>
    <col min="4609" max="4609" width="3.85546875" style="275" customWidth="1"/>
    <col min="4610" max="4610" width="24.42578125" style="275" customWidth="1"/>
    <col min="4611" max="4611" width="3.85546875" style="275" customWidth="1"/>
    <col min="4612" max="4612" width="8.7109375" style="275"/>
    <col min="4613" max="4613" width="7.85546875" style="275" customWidth="1"/>
    <col min="4614" max="4614" width="9.85546875" style="275" customWidth="1"/>
    <col min="4615" max="4615" width="9.7109375" style="275" customWidth="1"/>
    <col min="4616" max="4616" width="11.7109375" style="275" customWidth="1"/>
    <col min="4617" max="4617" width="8.7109375" style="275"/>
    <col min="4618" max="4618" width="7.7109375" style="275" customWidth="1"/>
    <col min="4619" max="4619" width="12.42578125" style="275" customWidth="1"/>
    <col min="4620" max="4620" width="8.7109375" style="275"/>
    <col min="4621" max="4621" width="8.140625" style="275" customWidth="1"/>
    <col min="4622" max="4622" width="3.42578125" style="275" customWidth="1"/>
    <col min="4623" max="4864" width="8.7109375" style="275"/>
    <col min="4865" max="4865" width="3.85546875" style="275" customWidth="1"/>
    <col min="4866" max="4866" width="24.42578125" style="275" customWidth="1"/>
    <col min="4867" max="4867" width="3.85546875" style="275" customWidth="1"/>
    <col min="4868" max="4868" width="8.7109375" style="275"/>
    <col min="4869" max="4869" width="7.85546875" style="275" customWidth="1"/>
    <col min="4870" max="4870" width="9.85546875" style="275" customWidth="1"/>
    <col min="4871" max="4871" width="9.7109375" style="275" customWidth="1"/>
    <col min="4872" max="4872" width="11.7109375" style="275" customWidth="1"/>
    <col min="4873" max="4873" width="8.7109375" style="275"/>
    <col min="4874" max="4874" width="7.7109375" style="275" customWidth="1"/>
    <col min="4875" max="4875" width="12.42578125" style="275" customWidth="1"/>
    <col min="4876" max="4876" width="8.7109375" style="275"/>
    <col min="4877" max="4877" width="8.140625" style="275" customWidth="1"/>
    <col min="4878" max="4878" width="3.42578125" style="275" customWidth="1"/>
    <col min="4879" max="5120" width="8.7109375" style="275"/>
    <col min="5121" max="5121" width="3.85546875" style="275" customWidth="1"/>
    <col min="5122" max="5122" width="24.42578125" style="275" customWidth="1"/>
    <col min="5123" max="5123" width="3.85546875" style="275" customWidth="1"/>
    <col min="5124" max="5124" width="8.7109375" style="275"/>
    <col min="5125" max="5125" width="7.85546875" style="275" customWidth="1"/>
    <col min="5126" max="5126" width="9.85546875" style="275" customWidth="1"/>
    <col min="5127" max="5127" width="9.7109375" style="275" customWidth="1"/>
    <col min="5128" max="5128" width="11.7109375" style="275" customWidth="1"/>
    <col min="5129" max="5129" width="8.7109375" style="275"/>
    <col min="5130" max="5130" width="7.7109375" style="275" customWidth="1"/>
    <col min="5131" max="5131" width="12.42578125" style="275" customWidth="1"/>
    <col min="5132" max="5132" width="8.7109375" style="275"/>
    <col min="5133" max="5133" width="8.140625" style="275" customWidth="1"/>
    <col min="5134" max="5134" width="3.42578125" style="275" customWidth="1"/>
    <col min="5135" max="5376" width="8.7109375" style="275"/>
    <col min="5377" max="5377" width="3.85546875" style="275" customWidth="1"/>
    <col min="5378" max="5378" width="24.42578125" style="275" customWidth="1"/>
    <col min="5379" max="5379" width="3.85546875" style="275" customWidth="1"/>
    <col min="5380" max="5380" width="8.7109375" style="275"/>
    <col min="5381" max="5381" width="7.85546875" style="275" customWidth="1"/>
    <col min="5382" max="5382" width="9.85546875" style="275" customWidth="1"/>
    <col min="5383" max="5383" width="9.7109375" style="275" customWidth="1"/>
    <col min="5384" max="5384" width="11.7109375" style="275" customWidth="1"/>
    <col min="5385" max="5385" width="8.7109375" style="275"/>
    <col min="5386" max="5386" width="7.7109375" style="275" customWidth="1"/>
    <col min="5387" max="5387" width="12.42578125" style="275" customWidth="1"/>
    <col min="5388" max="5388" width="8.7109375" style="275"/>
    <col min="5389" max="5389" width="8.140625" style="275" customWidth="1"/>
    <col min="5390" max="5390" width="3.42578125" style="275" customWidth="1"/>
    <col min="5391" max="5632" width="8.7109375" style="275"/>
    <col min="5633" max="5633" width="3.85546875" style="275" customWidth="1"/>
    <col min="5634" max="5634" width="24.42578125" style="275" customWidth="1"/>
    <col min="5635" max="5635" width="3.85546875" style="275" customWidth="1"/>
    <col min="5636" max="5636" width="8.7109375" style="275"/>
    <col min="5637" max="5637" width="7.85546875" style="275" customWidth="1"/>
    <col min="5638" max="5638" width="9.85546875" style="275" customWidth="1"/>
    <col min="5639" max="5639" width="9.7109375" style="275" customWidth="1"/>
    <col min="5640" max="5640" width="11.7109375" style="275" customWidth="1"/>
    <col min="5641" max="5641" width="8.7109375" style="275"/>
    <col min="5642" max="5642" width="7.7109375" style="275" customWidth="1"/>
    <col min="5643" max="5643" width="12.42578125" style="275" customWidth="1"/>
    <col min="5644" max="5644" width="8.7109375" style="275"/>
    <col min="5645" max="5645" width="8.140625" style="275" customWidth="1"/>
    <col min="5646" max="5646" width="3.42578125" style="275" customWidth="1"/>
    <col min="5647" max="5888" width="8.7109375" style="275"/>
    <col min="5889" max="5889" width="3.85546875" style="275" customWidth="1"/>
    <col min="5890" max="5890" width="24.42578125" style="275" customWidth="1"/>
    <col min="5891" max="5891" width="3.85546875" style="275" customWidth="1"/>
    <col min="5892" max="5892" width="8.7109375" style="275"/>
    <col min="5893" max="5893" width="7.85546875" style="275" customWidth="1"/>
    <col min="5894" max="5894" width="9.85546875" style="275" customWidth="1"/>
    <col min="5895" max="5895" width="9.7109375" style="275" customWidth="1"/>
    <col min="5896" max="5896" width="11.7109375" style="275" customWidth="1"/>
    <col min="5897" max="5897" width="8.7109375" style="275"/>
    <col min="5898" max="5898" width="7.7109375" style="275" customWidth="1"/>
    <col min="5899" max="5899" width="12.42578125" style="275" customWidth="1"/>
    <col min="5900" max="5900" width="8.7109375" style="275"/>
    <col min="5901" max="5901" width="8.140625" style="275" customWidth="1"/>
    <col min="5902" max="5902" width="3.42578125" style="275" customWidth="1"/>
    <col min="5903" max="6144" width="8.7109375" style="275"/>
    <col min="6145" max="6145" width="3.85546875" style="275" customWidth="1"/>
    <col min="6146" max="6146" width="24.42578125" style="275" customWidth="1"/>
    <col min="6147" max="6147" width="3.85546875" style="275" customWidth="1"/>
    <col min="6148" max="6148" width="8.7109375" style="275"/>
    <col min="6149" max="6149" width="7.85546875" style="275" customWidth="1"/>
    <col min="6150" max="6150" width="9.85546875" style="275" customWidth="1"/>
    <col min="6151" max="6151" width="9.7109375" style="275" customWidth="1"/>
    <col min="6152" max="6152" width="11.7109375" style="275" customWidth="1"/>
    <col min="6153" max="6153" width="8.7109375" style="275"/>
    <col min="6154" max="6154" width="7.7109375" style="275" customWidth="1"/>
    <col min="6155" max="6155" width="12.42578125" style="275" customWidth="1"/>
    <col min="6156" max="6156" width="8.7109375" style="275"/>
    <col min="6157" max="6157" width="8.140625" style="275" customWidth="1"/>
    <col min="6158" max="6158" width="3.42578125" style="275" customWidth="1"/>
    <col min="6159" max="6400" width="8.7109375" style="275"/>
    <col min="6401" max="6401" width="3.85546875" style="275" customWidth="1"/>
    <col min="6402" max="6402" width="24.42578125" style="275" customWidth="1"/>
    <col min="6403" max="6403" width="3.85546875" style="275" customWidth="1"/>
    <col min="6404" max="6404" width="8.7109375" style="275"/>
    <col min="6405" max="6405" width="7.85546875" style="275" customWidth="1"/>
    <col min="6406" max="6406" width="9.85546875" style="275" customWidth="1"/>
    <col min="6407" max="6407" width="9.7109375" style="275" customWidth="1"/>
    <col min="6408" max="6408" width="11.7109375" style="275" customWidth="1"/>
    <col min="6409" max="6409" width="8.7109375" style="275"/>
    <col min="6410" max="6410" width="7.7109375" style="275" customWidth="1"/>
    <col min="6411" max="6411" width="12.42578125" style="275" customWidth="1"/>
    <col min="6412" max="6412" width="8.7109375" style="275"/>
    <col min="6413" max="6413" width="8.140625" style="275" customWidth="1"/>
    <col min="6414" max="6414" width="3.42578125" style="275" customWidth="1"/>
    <col min="6415" max="6656" width="8.7109375" style="275"/>
    <col min="6657" max="6657" width="3.85546875" style="275" customWidth="1"/>
    <col min="6658" max="6658" width="24.42578125" style="275" customWidth="1"/>
    <col min="6659" max="6659" width="3.85546875" style="275" customWidth="1"/>
    <col min="6660" max="6660" width="8.7109375" style="275"/>
    <col min="6661" max="6661" width="7.85546875" style="275" customWidth="1"/>
    <col min="6662" max="6662" width="9.85546875" style="275" customWidth="1"/>
    <col min="6663" max="6663" width="9.7109375" style="275" customWidth="1"/>
    <col min="6664" max="6664" width="11.7109375" style="275" customWidth="1"/>
    <col min="6665" max="6665" width="8.7109375" style="275"/>
    <col min="6666" max="6666" width="7.7109375" style="275" customWidth="1"/>
    <col min="6667" max="6667" width="12.42578125" style="275" customWidth="1"/>
    <col min="6668" max="6668" width="8.7109375" style="275"/>
    <col min="6669" max="6669" width="8.140625" style="275" customWidth="1"/>
    <col min="6670" max="6670" width="3.42578125" style="275" customWidth="1"/>
    <col min="6671" max="6912" width="8.7109375" style="275"/>
    <col min="6913" max="6913" width="3.85546875" style="275" customWidth="1"/>
    <col min="6914" max="6914" width="24.42578125" style="275" customWidth="1"/>
    <col min="6915" max="6915" width="3.85546875" style="275" customWidth="1"/>
    <col min="6916" max="6916" width="8.7109375" style="275"/>
    <col min="6917" max="6917" width="7.85546875" style="275" customWidth="1"/>
    <col min="6918" max="6918" width="9.85546875" style="275" customWidth="1"/>
    <col min="6919" max="6919" width="9.7109375" style="275" customWidth="1"/>
    <col min="6920" max="6920" width="11.7109375" style="275" customWidth="1"/>
    <col min="6921" max="6921" width="8.7109375" style="275"/>
    <col min="6922" max="6922" width="7.7109375" style="275" customWidth="1"/>
    <col min="6923" max="6923" width="12.42578125" style="275" customWidth="1"/>
    <col min="6924" max="6924" width="8.7109375" style="275"/>
    <col min="6925" max="6925" width="8.140625" style="275" customWidth="1"/>
    <col min="6926" max="6926" width="3.42578125" style="275" customWidth="1"/>
    <col min="6927" max="7168" width="8.7109375" style="275"/>
    <col min="7169" max="7169" width="3.85546875" style="275" customWidth="1"/>
    <col min="7170" max="7170" width="24.42578125" style="275" customWidth="1"/>
    <col min="7171" max="7171" width="3.85546875" style="275" customWidth="1"/>
    <col min="7172" max="7172" width="8.7109375" style="275"/>
    <col min="7173" max="7173" width="7.85546875" style="275" customWidth="1"/>
    <col min="7174" max="7174" width="9.85546875" style="275" customWidth="1"/>
    <col min="7175" max="7175" width="9.7109375" style="275" customWidth="1"/>
    <col min="7176" max="7176" width="11.7109375" style="275" customWidth="1"/>
    <col min="7177" max="7177" width="8.7109375" style="275"/>
    <col min="7178" max="7178" width="7.7109375" style="275" customWidth="1"/>
    <col min="7179" max="7179" width="12.42578125" style="275" customWidth="1"/>
    <col min="7180" max="7180" width="8.7109375" style="275"/>
    <col min="7181" max="7181" width="8.140625" style="275" customWidth="1"/>
    <col min="7182" max="7182" width="3.42578125" style="275" customWidth="1"/>
    <col min="7183" max="7424" width="8.7109375" style="275"/>
    <col min="7425" max="7425" width="3.85546875" style="275" customWidth="1"/>
    <col min="7426" max="7426" width="24.42578125" style="275" customWidth="1"/>
    <col min="7427" max="7427" width="3.85546875" style="275" customWidth="1"/>
    <col min="7428" max="7428" width="8.7109375" style="275"/>
    <col min="7429" max="7429" width="7.85546875" style="275" customWidth="1"/>
    <col min="7430" max="7430" width="9.85546875" style="275" customWidth="1"/>
    <col min="7431" max="7431" width="9.7109375" style="275" customWidth="1"/>
    <col min="7432" max="7432" width="11.7109375" style="275" customWidth="1"/>
    <col min="7433" max="7433" width="8.7109375" style="275"/>
    <col min="7434" max="7434" width="7.7109375" style="275" customWidth="1"/>
    <col min="7435" max="7435" width="12.42578125" style="275" customWidth="1"/>
    <col min="7436" max="7436" width="8.7109375" style="275"/>
    <col min="7437" max="7437" width="8.140625" style="275" customWidth="1"/>
    <col min="7438" max="7438" width="3.42578125" style="275" customWidth="1"/>
    <col min="7439" max="7680" width="8.7109375" style="275"/>
    <col min="7681" max="7681" width="3.85546875" style="275" customWidth="1"/>
    <col min="7682" max="7682" width="24.42578125" style="275" customWidth="1"/>
    <col min="7683" max="7683" width="3.85546875" style="275" customWidth="1"/>
    <col min="7684" max="7684" width="8.7109375" style="275"/>
    <col min="7685" max="7685" width="7.85546875" style="275" customWidth="1"/>
    <col min="7686" max="7686" width="9.85546875" style="275" customWidth="1"/>
    <col min="7687" max="7687" width="9.7109375" style="275" customWidth="1"/>
    <col min="7688" max="7688" width="11.7109375" style="275" customWidth="1"/>
    <col min="7689" max="7689" width="8.7109375" style="275"/>
    <col min="7690" max="7690" width="7.7109375" style="275" customWidth="1"/>
    <col min="7691" max="7691" width="12.42578125" style="275" customWidth="1"/>
    <col min="7692" max="7692" width="8.7109375" style="275"/>
    <col min="7693" max="7693" width="8.140625" style="275" customWidth="1"/>
    <col min="7694" max="7694" width="3.42578125" style="275" customWidth="1"/>
    <col min="7695" max="7936" width="8.7109375" style="275"/>
    <col min="7937" max="7937" width="3.85546875" style="275" customWidth="1"/>
    <col min="7938" max="7938" width="24.42578125" style="275" customWidth="1"/>
    <col min="7939" max="7939" width="3.85546875" style="275" customWidth="1"/>
    <col min="7940" max="7940" width="8.7109375" style="275"/>
    <col min="7941" max="7941" width="7.85546875" style="275" customWidth="1"/>
    <col min="7942" max="7942" width="9.85546875" style="275" customWidth="1"/>
    <col min="7943" max="7943" width="9.7109375" style="275" customWidth="1"/>
    <col min="7944" max="7944" width="11.7109375" style="275" customWidth="1"/>
    <col min="7945" max="7945" width="8.7109375" style="275"/>
    <col min="7946" max="7946" width="7.7109375" style="275" customWidth="1"/>
    <col min="7947" max="7947" width="12.42578125" style="275" customWidth="1"/>
    <col min="7948" max="7948" width="8.7109375" style="275"/>
    <col min="7949" max="7949" width="8.140625" style="275" customWidth="1"/>
    <col min="7950" max="7950" width="3.42578125" style="275" customWidth="1"/>
    <col min="7951" max="8192" width="8.7109375" style="275"/>
    <col min="8193" max="8193" width="3.85546875" style="275" customWidth="1"/>
    <col min="8194" max="8194" width="24.42578125" style="275" customWidth="1"/>
    <col min="8195" max="8195" width="3.85546875" style="275" customWidth="1"/>
    <col min="8196" max="8196" width="8.7109375" style="275"/>
    <col min="8197" max="8197" width="7.85546875" style="275" customWidth="1"/>
    <col min="8198" max="8198" width="9.85546875" style="275" customWidth="1"/>
    <col min="8199" max="8199" width="9.7109375" style="275" customWidth="1"/>
    <col min="8200" max="8200" width="11.7109375" style="275" customWidth="1"/>
    <col min="8201" max="8201" width="8.7109375" style="275"/>
    <col min="8202" max="8202" width="7.7109375" style="275" customWidth="1"/>
    <col min="8203" max="8203" width="12.42578125" style="275" customWidth="1"/>
    <col min="8204" max="8204" width="8.7109375" style="275"/>
    <col min="8205" max="8205" width="8.140625" style="275" customWidth="1"/>
    <col min="8206" max="8206" width="3.42578125" style="275" customWidth="1"/>
    <col min="8207" max="8448" width="8.7109375" style="275"/>
    <col min="8449" max="8449" width="3.85546875" style="275" customWidth="1"/>
    <col min="8450" max="8450" width="24.42578125" style="275" customWidth="1"/>
    <col min="8451" max="8451" width="3.85546875" style="275" customWidth="1"/>
    <col min="8452" max="8452" width="8.7109375" style="275"/>
    <col min="8453" max="8453" width="7.85546875" style="275" customWidth="1"/>
    <col min="8454" max="8454" width="9.85546875" style="275" customWidth="1"/>
    <col min="8455" max="8455" width="9.7109375" style="275" customWidth="1"/>
    <col min="8456" max="8456" width="11.7109375" style="275" customWidth="1"/>
    <col min="8457" max="8457" width="8.7109375" style="275"/>
    <col min="8458" max="8458" width="7.7109375" style="275" customWidth="1"/>
    <col min="8459" max="8459" width="12.42578125" style="275" customWidth="1"/>
    <col min="8460" max="8460" width="8.7109375" style="275"/>
    <col min="8461" max="8461" width="8.140625" style="275" customWidth="1"/>
    <col min="8462" max="8462" width="3.42578125" style="275" customWidth="1"/>
    <col min="8463" max="8704" width="8.7109375" style="275"/>
    <col min="8705" max="8705" width="3.85546875" style="275" customWidth="1"/>
    <col min="8706" max="8706" width="24.42578125" style="275" customWidth="1"/>
    <col min="8707" max="8707" width="3.85546875" style="275" customWidth="1"/>
    <col min="8708" max="8708" width="8.7109375" style="275"/>
    <col min="8709" max="8709" width="7.85546875" style="275" customWidth="1"/>
    <col min="8710" max="8710" width="9.85546875" style="275" customWidth="1"/>
    <col min="8711" max="8711" width="9.7109375" style="275" customWidth="1"/>
    <col min="8712" max="8712" width="11.7109375" style="275" customWidth="1"/>
    <col min="8713" max="8713" width="8.7109375" style="275"/>
    <col min="8714" max="8714" width="7.7109375" style="275" customWidth="1"/>
    <col min="8715" max="8715" width="12.42578125" style="275" customWidth="1"/>
    <col min="8716" max="8716" width="8.7109375" style="275"/>
    <col min="8717" max="8717" width="8.140625" style="275" customWidth="1"/>
    <col min="8718" max="8718" width="3.42578125" style="275" customWidth="1"/>
    <col min="8719" max="8960" width="8.7109375" style="275"/>
    <col min="8961" max="8961" width="3.85546875" style="275" customWidth="1"/>
    <col min="8962" max="8962" width="24.42578125" style="275" customWidth="1"/>
    <col min="8963" max="8963" width="3.85546875" style="275" customWidth="1"/>
    <col min="8964" max="8964" width="8.7109375" style="275"/>
    <col min="8965" max="8965" width="7.85546875" style="275" customWidth="1"/>
    <col min="8966" max="8966" width="9.85546875" style="275" customWidth="1"/>
    <col min="8967" max="8967" width="9.7109375" style="275" customWidth="1"/>
    <col min="8968" max="8968" width="11.7109375" style="275" customWidth="1"/>
    <col min="8969" max="8969" width="8.7109375" style="275"/>
    <col min="8970" max="8970" width="7.7109375" style="275" customWidth="1"/>
    <col min="8971" max="8971" width="12.42578125" style="275" customWidth="1"/>
    <col min="8972" max="8972" width="8.7109375" style="275"/>
    <col min="8973" max="8973" width="8.140625" style="275" customWidth="1"/>
    <col min="8974" max="8974" width="3.42578125" style="275" customWidth="1"/>
    <col min="8975" max="9216" width="8.7109375" style="275"/>
    <col min="9217" max="9217" width="3.85546875" style="275" customWidth="1"/>
    <col min="9218" max="9218" width="24.42578125" style="275" customWidth="1"/>
    <col min="9219" max="9219" width="3.85546875" style="275" customWidth="1"/>
    <col min="9220" max="9220" width="8.7109375" style="275"/>
    <col min="9221" max="9221" width="7.85546875" style="275" customWidth="1"/>
    <col min="9222" max="9222" width="9.85546875" style="275" customWidth="1"/>
    <col min="9223" max="9223" width="9.7109375" style="275" customWidth="1"/>
    <col min="9224" max="9224" width="11.7109375" style="275" customWidth="1"/>
    <col min="9225" max="9225" width="8.7109375" style="275"/>
    <col min="9226" max="9226" width="7.7109375" style="275" customWidth="1"/>
    <col min="9227" max="9227" width="12.42578125" style="275" customWidth="1"/>
    <col min="9228" max="9228" width="8.7109375" style="275"/>
    <col min="9229" max="9229" width="8.140625" style="275" customWidth="1"/>
    <col min="9230" max="9230" width="3.42578125" style="275" customWidth="1"/>
    <col min="9231" max="9472" width="8.7109375" style="275"/>
    <col min="9473" max="9473" width="3.85546875" style="275" customWidth="1"/>
    <col min="9474" max="9474" width="24.42578125" style="275" customWidth="1"/>
    <col min="9475" max="9475" width="3.85546875" style="275" customWidth="1"/>
    <col min="9476" max="9476" width="8.7109375" style="275"/>
    <col min="9477" max="9477" width="7.85546875" style="275" customWidth="1"/>
    <col min="9478" max="9478" width="9.85546875" style="275" customWidth="1"/>
    <col min="9479" max="9479" width="9.7109375" style="275" customWidth="1"/>
    <col min="9480" max="9480" width="11.7109375" style="275" customWidth="1"/>
    <col min="9481" max="9481" width="8.7109375" style="275"/>
    <col min="9482" max="9482" width="7.7109375" style="275" customWidth="1"/>
    <col min="9483" max="9483" width="12.42578125" style="275" customWidth="1"/>
    <col min="9484" max="9484" width="8.7109375" style="275"/>
    <col min="9485" max="9485" width="8.140625" style="275" customWidth="1"/>
    <col min="9486" max="9486" width="3.42578125" style="275" customWidth="1"/>
    <col min="9487" max="9728" width="8.7109375" style="275"/>
    <col min="9729" max="9729" width="3.85546875" style="275" customWidth="1"/>
    <col min="9730" max="9730" width="24.42578125" style="275" customWidth="1"/>
    <col min="9731" max="9731" width="3.85546875" style="275" customWidth="1"/>
    <col min="9732" max="9732" width="8.7109375" style="275"/>
    <col min="9733" max="9733" width="7.85546875" style="275" customWidth="1"/>
    <col min="9734" max="9734" width="9.85546875" style="275" customWidth="1"/>
    <col min="9735" max="9735" width="9.7109375" style="275" customWidth="1"/>
    <col min="9736" max="9736" width="11.7109375" style="275" customWidth="1"/>
    <col min="9737" max="9737" width="8.7109375" style="275"/>
    <col min="9738" max="9738" width="7.7109375" style="275" customWidth="1"/>
    <col min="9739" max="9739" width="12.42578125" style="275" customWidth="1"/>
    <col min="9740" max="9740" width="8.7109375" style="275"/>
    <col min="9741" max="9741" width="8.140625" style="275" customWidth="1"/>
    <col min="9742" max="9742" width="3.42578125" style="275" customWidth="1"/>
    <col min="9743" max="9984" width="8.7109375" style="275"/>
    <col min="9985" max="9985" width="3.85546875" style="275" customWidth="1"/>
    <col min="9986" max="9986" width="24.42578125" style="275" customWidth="1"/>
    <col min="9987" max="9987" width="3.85546875" style="275" customWidth="1"/>
    <col min="9988" max="9988" width="8.7109375" style="275"/>
    <col min="9989" max="9989" width="7.85546875" style="275" customWidth="1"/>
    <col min="9990" max="9990" width="9.85546875" style="275" customWidth="1"/>
    <col min="9991" max="9991" width="9.7109375" style="275" customWidth="1"/>
    <col min="9992" max="9992" width="11.7109375" style="275" customWidth="1"/>
    <col min="9993" max="9993" width="8.7109375" style="275"/>
    <col min="9994" max="9994" width="7.7109375" style="275" customWidth="1"/>
    <col min="9995" max="9995" width="12.42578125" style="275" customWidth="1"/>
    <col min="9996" max="9996" width="8.7109375" style="275"/>
    <col min="9997" max="9997" width="8.140625" style="275" customWidth="1"/>
    <col min="9998" max="9998" width="3.42578125" style="275" customWidth="1"/>
    <col min="9999" max="10240" width="8.7109375" style="275"/>
    <col min="10241" max="10241" width="3.85546875" style="275" customWidth="1"/>
    <col min="10242" max="10242" width="24.42578125" style="275" customWidth="1"/>
    <col min="10243" max="10243" width="3.85546875" style="275" customWidth="1"/>
    <col min="10244" max="10244" width="8.7109375" style="275"/>
    <col min="10245" max="10245" width="7.85546875" style="275" customWidth="1"/>
    <col min="10246" max="10246" width="9.85546875" style="275" customWidth="1"/>
    <col min="10247" max="10247" width="9.7109375" style="275" customWidth="1"/>
    <col min="10248" max="10248" width="11.7109375" style="275" customWidth="1"/>
    <col min="10249" max="10249" width="8.7109375" style="275"/>
    <col min="10250" max="10250" width="7.7109375" style="275" customWidth="1"/>
    <col min="10251" max="10251" width="12.42578125" style="275" customWidth="1"/>
    <col min="10252" max="10252" width="8.7109375" style="275"/>
    <col min="10253" max="10253" width="8.140625" style="275" customWidth="1"/>
    <col min="10254" max="10254" width="3.42578125" style="275" customWidth="1"/>
    <col min="10255" max="10496" width="8.7109375" style="275"/>
    <col min="10497" max="10497" width="3.85546875" style="275" customWidth="1"/>
    <col min="10498" max="10498" width="24.42578125" style="275" customWidth="1"/>
    <col min="10499" max="10499" width="3.85546875" style="275" customWidth="1"/>
    <col min="10500" max="10500" width="8.7109375" style="275"/>
    <col min="10501" max="10501" width="7.85546875" style="275" customWidth="1"/>
    <col min="10502" max="10502" width="9.85546875" style="275" customWidth="1"/>
    <col min="10503" max="10503" width="9.7109375" style="275" customWidth="1"/>
    <col min="10504" max="10504" width="11.7109375" style="275" customWidth="1"/>
    <col min="10505" max="10505" width="8.7109375" style="275"/>
    <col min="10506" max="10506" width="7.7109375" style="275" customWidth="1"/>
    <col min="10507" max="10507" width="12.42578125" style="275" customWidth="1"/>
    <col min="10508" max="10508" width="8.7109375" style="275"/>
    <col min="10509" max="10509" width="8.140625" style="275" customWidth="1"/>
    <col min="10510" max="10510" width="3.42578125" style="275" customWidth="1"/>
    <col min="10511" max="10752" width="8.7109375" style="275"/>
    <col min="10753" max="10753" width="3.85546875" style="275" customWidth="1"/>
    <col min="10754" max="10754" width="24.42578125" style="275" customWidth="1"/>
    <col min="10755" max="10755" width="3.85546875" style="275" customWidth="1"/>
    <col min="10756" max="10756" width="8.7109375" style="275"/>
    <col min="10757" max="10757" width="7.85546875" style="275" customWidth="1"/>
    <col min="10758" max="10758" width="9.85546875" style="275" customWidth="1"/>
    <col min="10759" max="10759" width="9.7109375" style="275" customWidth="1"/>
    <col min="10760" max="10760" width="11.7109375" style="275" customWidth="1"/>
    <col min="10761" max="10761" width="8.7109375" style="275"/>
    <col min="10762" max="10762" width="7.7109375" style="275" customWidth="1"/>
    <col min="10763" max="10763" width="12.42578125" style="275" customWidth="1"/>
    <col min="10764" max="10764" width="8.7109375" style="275"/>
    <col min="10765" max="10765" width="8.140625" style="275" customWidth="1"/>
    <col min="10766" max="10766" width="3.42578125" style="275" customWidth="1"/>
    <col min="10767" max="11008" width="8.7109375" style="275"/>
    <col min="11009" max="11009" width="3.85546875" style="275" customWidth="1"/>
    <col min="11010" max="11010" width="24.42578125" style="275" customWidth="1"/>
    <col min="11011" max="11011" width="3.85546875" style="275" customWidth="1"/>
    <col min="11012" max="11012" width="8.7109375" style="275"/>
    <col min="11013" max="11013" width="7.85546875" style="275" customWidth="1"/>
    <col min="11014" max="11014" width="9.85546875" style="275" customWidth="1"/>
    <col min="11015" max="11015" width="9.7109375" style="275" customWidth="1"/>
    <col min="11016" max="11016" width="11.7109375" style="275" customWidth="1"/>
    <col min="11017" max="11017" width="8.7109375" style="275"/>
    <col min="11018" max="11018" width="7.7109375" style="275" customWidth="1"/>
    <col min="11019" max="11019" width="12.42578125" style="275" customWidth="1"/>
    <col min="11020" max="11020" width="8.7109375" style="275"/>
    <col min="11021" max="11021" width="8.140625" style="275" customWidth="1"/>
    <col min="11022" max="11022" width="3.42578125" style="275" customWidth="1"/>
    <col min="11023" max="11264" width="8.7109375" style="275"/>
    <col min="11265" max="11265" width="3.85546875" style="275" customWidth="1"/>
    <col min="11266" max="11266" width="24.42578125" style="275" customWidth="1"/>
    <col min="11267" max="11267" width="3.85546875" style="275" customWidth="1"/>
    <col min="11268" max="11268" width="8.7109375" style="275"/>
    <col min="11269" max="11269" width="7.85546875" style="275" customWidth="1"/>
    <col min="11270" max="11270" width="9.85546875" style="275" customWidth="1"/>
    <col min="11271" max="11271" width="9.7109375" style="275" customWidth="1"/>
    <col min="11272" max="11272" width="11.7109375" style="275" customWidth="1"/>
    <col min="11273" max="11273" width="8.7109375" style="275"/>
    <col min="11274" max="11274" width="7.7109375" style="275" customWidth="1"/>
    <col min="11275" max="11275" width="12.42578125" style="275" customWidth="1"/>
    <col min="11276" max="11276" width="8.7109375" style="275"/>
    <col min="11277" max="11277" width="8.140625" style="275" customWidth="1"/>
    <col min="11278" max="11278" width="3.42578125" style="275" customWidth="1"/>
    <col min="11279" max="11520" width="8.7109375" style="275"/>
    <col min="11521" max="11521" width="3.85546875" style="275" customWidth="1"/>
    <col min="11522" max="11522" width="24.42578125" style="275" customWidth="1"/>
    <col min="11523" max="11523" width="3.85546875" style="275" customWidth="1"/>
    <col min="11524" max="11524" width="8.7109375" style="275"/>
    <col min="11525" max="11525" width="7.85546875" style="275" customWidth="1"/>
    <col min="11526" max="11526" width="9.85546875" style="275" customWidth="1"/>
    <col min="11527" max="11527" width="9.7109375" style="275" customWidth="1"/>
    <col min="11528" max="11528" width="11.7109375" style="275" customWidth="1"/>
    <col min="11529" max="11529" width="8.7109375" style="275"/>
    <col min="11530" max="11530" width="7.7109375" style="275" customWidth="1"/>
    <col min="11531" max="11531" width="12.42578125" style="275" customWidth="1"/>
    <col min="11532" max="11532" width="8.7109375" style="275"/>
    <col min="11533" max="11533" width="8.140625" style="275" customWidth="1"/>
    <col min="11534" max="11534" width="3.42578125" style="275" customWidth="1"/>
    <col min="11535" max="11776" width="8.7109375" style="275"/>
    <col min="11777" max="11777" width="3.85546875" style="275" customWidth="1"/>
    <col min="11778" max="11778" width="24.42578125" style="275" customWidth="1"/>
    <col min="11779" max="11779" width="3.85546875" style="275" customWidth="1"/>
    <col min="11780" max="11780" width="8.7109375" style="275"/>
    <col min="11781" max="11781" width="7.85546875" style="275" customWidth="1"/>
    <col min="11782" max="11782" width="9.85546875" style="275" customWidth="1"/>
    <col min="11783" max="11783" width="9.7109375" style="275" customWidth="1"/>
    <col min="11784" max="11784" width="11.7109375" style="275" customWidth="1"/>
    <col min="11785" max="11785" width="8.7109375" style="275"/>
    <col min="11786" max="11786" width="7.7109375" style="275" customWidth="1"/>
    <col min="11787" max="11787" width="12.42578125" style="275" customWidth="1"/>
    <col min="11788" max="11788" width="8.7109375" style="275"/>
    <col min="11789" max="11789" width="8.140625" style="275" customWidth="1"/>
    <col min="11790" max="11790" width="3.42578125" style="275" customWidth="1"/>
    <col min="11791" max="12032" width="8.7109375" style="275"/>
    <col min="12033" max="12033" width="3.85546875" style="275" customWidth="1"/>
    <col min="12034" max="12034" width="24.42578125" style="275" customWidth="1"/>
    <col min="12035" max="12035" width="3.85546875" style="275" customWidth="1"/>
    <col min="12036" max="12036" width="8.7109375" style="275"/>
    <col min="12037" max="12037" width="7.85546875" style="275" customWidth="1"/>
    <col min="12038" max="12038" width="9.85546875" style="275" customWidth="1"/>
    <col min="12039" max="12039" width="9.7109375" style="275" customWidth="1"/>
    <col min="12040" max="12040" width="11.7109375" style="275" customWidth="1"/>
    <col min="12041" max="12041" width="8.7109375" style="275"/>
    <col min="12042" max="12042" width="7.7109375" style="275" customWidth="1"/>
    <col min="12043" max="12043" width="12.42578125" style="275" customWidth="1"/>
    <col min="12044" max="12044" width="8.7109375" style="275"/>
    <col min="12045" max="12045" width="8.140625" style="275" customWidth="1"/>
    <col min="12046" max="12046" width="3.42578125" style="275" customWidth="1"/>
    <col min="12047" max="12288" width="8.7109375" style="275"/>
    <col min="12289" max="12289" width="3.85546875" style="275" customWidth="1"/>
    <col min="12290" max="12290" width="24.42578125" style="275" customWidth="1"/>
    <col min="12291" max="12291" width="3.85546875" style="275" customWidth="1"/>
    <col min="12292" max="12292" width="8.7109375" style="275"/>
    <col min="12293" max="12293" width="7.85546875" style="275" customWidth="1"/>
    <col min="12294" max="12294" width="9.85546875" style="275" customWidth="1"/>
    <col min="12295" max="12295" width="9.7109375" style="275" customWidth="1"/>
    <col min="12296" max="12296" width="11.7109375" style="275" customWidth="1"/>
    <col min="12297" max="12297" width="8.7109375" style="275"/>
    <col min="12298" max="12298" width="7.7109375" style="275" customWidth="1"/>
    <col min="12299" max="12299" width="12.42578125" style="275" customWidth="1"/>
    <col min="12300" max="12300" width="8.7109375" style="275"/>
    <col min="12301" max="12301" width="8.140625" style="275" customWidth="1"/>
    <col min="12302" max="12302" width="3.42578125" style="275" customWidth="1"/>
    <col min="12303" max="12544" width="8.7109375" style="275"/>
    <col min="12545" max="12545" width="3.85546875" style="275" customWidth="1"/>
    <col min="12546" max="12546" width="24.42578125" style="275" customWidth="1"/>
    <col min="12547" max="12547" width="3.85546875" style="275" customWidth="1"/>
    <col min="12548" max="12548" width="8.7109375" style="275"/>
    <col min="12549" max="12549" width="7.85546875" style="275" customWidth="1"/>
    <col min="12550" max="12550" width="9.85546875" style="275" customWidth="1"/>
    <col min="12551" max="12551" width="9.7109375" style="275" customWidth="1"/>
    <col min="12552" max="12552" width="11.7109375" style="275" customWidth="1"/>
    <col min="12553" max="12553" width="8.7109375" style="275"/>
    <col min="12554" max="12554" width="7.7109375" style="275" customWidth="1"/>
    <col min="12555" max="12555" width="12.42578125" style="275" customWidth="1"/>
    <col min="12556" max="12556" width="8.7109375" style="275"/>
    <col min="12557" max="12557" width="8.140625" style="275" customWidth="1"/>
    <col min="12558" max="12558" width="3.42578125" style="275" customWidth="1"/>
    <col min="12559" max="12800" width="8.7109375" style="275"/>
    <col min="12801" max="12801" width="3.85546875" style="275" customWidth="1"/>
    <col min="12802" max="12802" width="24.42578125" style="275" customWidth="1"/>
    <col min="12803" max="12803" width="3.85546875" style="275" customWidth="1"/>
    <col min="12804" max="12804" width="8.7109375" style="275"/>
    <col min="12805" max="12805" width="7.85546875" style="275" customWidth="1"/>
    <col min="12806" max="12806" width="9.85546875" style="275" customWidth="1"/>
    <col min="12807" max="12807" width="9.7109375" style="275" customWidth="1"/>
    <col min="12808" max="12808" width="11.7109375" style="275" customWidth="1"/>
    <col min="12809" max="12809" width="8.7109375" style="275"/>
    <col min="12810" max="12810" width="7.7109375" style="275" customWidth="1"/>
    <col min="12811" max="12811" width="12.42578125" style="275" customWidth="1"/>
    <col min="12812" max="12812" width="8.7109375" style="275"/>
    <col min="12813" max="12813" width="8.140625" style="275" customWidth="1"/>
    <col min="12814" max="12814" width="3.42578125" style="275" customWidth="1"/>
    <col min="12815" max="13056" width="8.7109375" style="275"/>
    <col min="13057" max="13057" width="3.85546875" style="275" customWidth="1"/>
    <col min="13058" max="13058" width="24.42578125" style="275" customWidth="1"/>
    <col min="13059" max="13059" width="3.85546875" style="275" customWidth="1"/>
    <col min="13060" max="13060" width="8.7109375" style="275"/>
    <col min="13061" max="13061" width="7.85546875" style="275" customWidth="1"/>
    <col min="13062" max="13062" width="9.85546875" style="275" customWidth="1"/>
    <col min="13063" max="13063" width="9.7109375" style="275" customWidth="1"/>
    <col min="13064" max="13064" width="11.7109375" style="275" customWidth="1"/>
    <col min="13065" max="13065" width="8.7109375" style="275"/>
    <col min="13066" max="13066" width="7.7109375" style="275" customWidth="1"/>
    <col min="13067" max="13067" width="12.42578125" style="275" customWidth="1"/>
    <col min="13068" max="13068" width="8.7109375" style="275"/>
    <col min="13069" max="13069" width="8.140625" style="275" customWidth="1"/>
    <col min="13070" max="13070" width="3.42578125" style="275" customWidth="1"/>
    <col min="13071" max="13312" width="8.7109375" style="275"/>
    <col min="13313" max="13313" width="3.85546875" style="275" customWidth="1"/>
    <col min="13314" max="13314" width="24.42578125" style="275" customWidth="1"/>
    <col min="13315" max="13315" width="3.85546875" style="275" customWidth="1"/>
    <col min="13316" max="13316" width="8.7109375" style="275"/>
    <col min="13317" max="13317" width="7.85546875" style="275" customWidth="1"/>
    <col min="13318" max="13318" width="9.85546875" style="275" customWidth="1"/>
    <col min="13319" max="13319" width="9.7109375" style="275" customWidth="1"/>
    <col min="13320" max="13320" width="11.7109375" style="275" customWidth="1"/>
    <col min="13321" max="13321" width="8.7109375" style="275"/>
    <col min="13322" max="13322" width="7.7109375" style="275" customWidth="1"/>
    <col min="13323" max="13323" width="12.42578125" style="275" customWidth="1"/>
    <col min="13324" max="13324" width="8.7109375" style="275"/>
    <col min="13325" max="13325" width="8.140625" style="275" customWidth="1"/>
    <col min="13326" max="13326" width="3.42578125" style="275" customWidth="1"/>
    <col min="13327" max="13568" width="8.7109375" style="275"/>
    <col min="13569" max="13569" width="3.85546875" style="275" customWidth="1"/>
    <col min="13570" max="13570" width="24.42578125" style="275" customWidth="1"/>
    <col min="13571" max="13571" width="3.85546875" style="275" customWidth="1"/>
    <col min="13572" max="13572" width="8.7109375" style="275"/>
    <col min="13573" max="13573" width="7.85546875" style="275" customWidth="1"/>
    <col min="13574" max="13574" width="9.85546875" style="275" customWidth="1"/>
    <col min="13575" max="13575" width="9.7109375" style="275" customWidth="1"/>
    <col min="13576" max="13576" width="11.7109375" style="275" customWidth="1"/>
    <col min="13577" max="13577" width="8.7109375" style="275"/>
    <col min="13578" max="13578" width="7.7109375" style="275" customWidth="1"/>
    <col min="13579" max="13579" width="12.42578125" style="275" customWidth="1"/>
    <col min="13580" max="13580" width="8.7109375" style="275"/>
    <col min="13581" max="13581" width="8.140625" style="275" customWidth="1"/>
    <col min="13582" max="13582" width="3.42578125" style="275" customWidth="1"/>
    <col min="13583" max="13824" width="8.7109375" style="275"/>
    <col min="13825" max="13825" width="3.85546875" style="275" customWidth="1"/>
    <col min="13826" max="13826" width="24.42578125" style="275" customWidth="1"/>
    <col min="13827" max="13827" width="3.85546875" style="275" customWidth="1"/>
    <col min="13828" max="13828" width="8.7109375" style="275"/>
    <col min="13829" max="13829" width="7.85546875" style="275" customWidth="1"/>
    <col min="13830" max="13830" width="9.85546875" style="275" customWidth="1"/>
    <col min="13831" max="13831" width="9.7109375" style="275" customWidth="1"/>
    <col min="13832" max="13832" width="11.7109375" style="275" customWidth="1"/>
    <col min="13833" max="13833" width="8.7109375" style="275"/>
    <col min="13834" max="13834" width="7.7109375" style="275" customWidth="1"/>
    <col min="13835" max="13835" width="12.42578125" style="275" customWidth="1"/>
    <col min="13836" max="13836" width="8.7109375" style="275"/>
    <col min="13837" max="13837" width="8.140625" style="275" customWidth="1"/>
    <col min="13838" max="13838" width="3.42578125" style="275" customWidth="1"/>
    <col min="13839" max="14080" width="8.7109375" style="275"/>
    <col min="14081" max="14081" width="3.85546875" style="275" customWidth="1"/>
    <col min="14082" max="14082" width="24.42578125" style="275" customWidth="1"/>
    <col min="14083" max="14083" width="3.85546875" style="275" customWidth="1"/>
    <col min="14084" max="14084" width="8.7109375" style="275"/>
    <col min="14085" max="14085" width="7.85546875" style="275" customWidth="1"/>
    <col min="14086" max="14086" width="9.85546875" style="275" customWidth="1"/>
    <col min="14087" max="14087" width="9.7109375" style="275" customWidth="1"/>
    <col min="14088" max="14088" width="11.7109375" style="275" customWidth="1"/>
    <col min="14089" max="14089" width="8.7109375" style="275"/>
    <col min="14090" max="14090" width="7.7109375" style="275" customWidth="1"/>
    <col min="14091" max="14091" width="12.42578125" style="275" customWidth="1"/>
    <col min="14092" max="14092" width="8.7109375" style="275"/>
    <col min="14093" max="14093" width="8.140625" style="275" customWidth="1"/>
    <col min="14094" max="14094" width="3.42578125" style="275" customWidth="1"/>
    <col min="14095" max="14336" width="8.7109375" style="275"/>
    <col min="14337" max="14337" width="3.85546875" style="275" customWidth="1"/>
    <col min="14338" max="14338" width="24.42578125" style="275" customWidth="1"/>
    <col min="14339" max="14339" width="3.85546875" style="275" customWidth="1"/>
    <col min="14340" max="14340" width="8.7109375" style="275"/>
    <col min="14341" max="14341" width="7.85546875" style="275" customWidth="1"/>
    <col min="14342" max="14342" width="9.85546875" style="275" customWidth="1"/>
    <col min="14343" max="14343" width="9.7109375" style="275" customWidth="1"/>
    <col min="14344" max="14344" width="11.7109375" style="275" customWidth="1"/>
    <col min="14345" max="14345" width="8.7109375" style="275"/>
    <col min="14346" max="14346" width="7.7109375" style="275" customWidth="1"/>
    <col min="14347" max="14347" width="12.42578125" style="275" customWidth="1"/>
    <col min="14348" max="14348" width="8.7109375" style="275"/>
    <col min="14349" max="14349" width="8.140625" style="275" customWidth="1"/>
    <col min="14350" max="14350" width="3.42578125" style="275" customWidth="1"/>
    <col min="14351" max="14592" width="8.7109375" style="275"/>
    <col min="14593" max="14593" width="3.85546875" style="275" customWidth="1"/>
    <col min="14594" max="14594" width="24.42578125" style="275" customWidth="1"/>
    <col min="14595" max="14595" width="3.85546875" style="275" customWidth="1"/>
    <col min="14596" max="14596" width="8.7109375" style="275"/>
    <col min="14597" max="14597" width="7.85546875" style="275" customWidth="1"/>
    <col min="14598" max="14598" width="9.85546875" style="275" customWidth="1"/>
    <col min="14599" max="14599" width="9.7109375" style="275" customWidth="1"/>
    <col min="14600" max="14600" width="11.7109375" style="275" customWidth="1"/>
    <col min="14601" max="14601" width="8.7109375" style="275"/>
    <col min="14602" max="14602" width="7.7109375" style="275" customWidth="1"/>
    <col min="14603" max="14603" width="12.42578125" style="275" customWidth="1"/>
    <col min="14604" max="14604" width="8.7109375" style="275"/>
    <col min="14605" max="14605" width="8.140625" style="275" customWidth="1"/>
    <col min="14606" max="14606" width="3.42578125" style="275" customWidth="1"/>
    <col min="14607" max="14848" width="8.7109375" style="275"/>
    <col min="14849" max="14849" width="3.85546875" style="275" customWidth="1"/>
    <col min="14850" max="14850" width="24.42578125" style="275" customWidth="1"/>
    <col min="14851" max="14851" width="3.85546875" style="275" customWidth="1"/>
    <col min="14852" max="14852" width="8.7109375" style="275"/>
    <col min="14853" max="14853" width="7.85546875" style="275" customWidth="1"/>
    <col min="14854" max="14854" width="9.85546875" style="275" customWidth="1"/>
    <col min="14855" max="14855" width="9.7109375" style="275" customWidth="1"/>
    <col min="14856" max="14856" width="11.7109375" style="275" customWidth="1"/>
    <col min="14857" max="14857" width="8.7109375" style="275"/>
    <col min="14858" max="14858" width="7.7109375" style="275" customWidth="1"/>
    <col min="14859" max="14859" width="12.42578125" style="275" customWidth="1"/>
    <col min="14860" max="14860" width="8.7109375" style="275"/>
    <col min="14861" max="14861" width="8.140625" style="275" customWidth="1"/>
    <col min="14862" max="14862" width="3.42578125" style="275" customWidth="1"/>
    <col min="14863" max="15104" width="8.7109375" style="275"/>
    <col min="15105" max="15105" width="3.85546875" style="275" customWidth="1"/>
    <col min="15106" max="15106" width="24.42578125" style="275" customWidth="1"/>
    <col min="15107" max="15107" width="3.85546875" style="275" customWidth="1"/>
    <col min="15108" max="15108" width="8.7109375" style="275"/>
    <col min="15109" max="15109" width="7.85546875" style="275" customWidth="1"/>
    <col min="15110" max="15110" width="9.85546875" style="275" customWidth="1"/>
    <col min="15111" max="15111" width="9.7109375" style="275" customWidth="1"/>
    <col min="15112" max="15112" width="11.7109375" style="275" customWidth="1"/>
    <col min="15113" max="15113" width="8.7109375" style="275"/>
    <col min="15114" max="15114" width="7.7109375" style="275" customWidth="1"/>
    <col min="15115" max="15115" width="12.42578125" style="275" customWidth="1"/>
    <col min="15116" max="15116" width="8.7109375" style="275"/>
    <col min="15117" max="15117" width="8.140625" style="275" customWidth="1"/>
    <col min="15118" max="15118" width="3.42578125" style="275" customWidth="1"/>
    <col min="15119" max="15360" width="8.7109375" style="275"/>
    <col min="15361" max="15361" width="3.85546875" style="275" customWidth="1"/>
    <col min="15362" max="15362" width="24.42578125" style="275" customWidth="1"/>
    <col min="15363" max="15363" width="3.85546875" style="275" customWidth="1"/>
    <col min="15364" max="15364" width="8.7109375" style="275"/>
    <col min="15365" max="15365" width="7.85546875" style="275" customWidth="1"/>
    <col min="15366" max="15366" width="9.85546875" style="275" customWidth="1"/>
    <col min="15367" max="15367" width="9.7109375" style="275" customWidth="1"/>
    <col min="15368" max="15368" width="11.7109375" style="275" customWidth="1"/>
    <col min="15369" max="15369" width="8.7109375" style="275"/>
    <col min="15370" max="15370" width="7.7109375" style="275" customWidth="1"/>
    <col min="15371" max="15371" width="12.42578125" style="275" customWidth="1"/>
    <col min="15372" max="15372" width="8.7109375" style="275"/>
    <col min="15373" max="15373" width="8.140625" style="275" customWidth="1"/>
    <col min="15374" max="15374" width="3.42578125" style="275" customWidth="1"/>
    <col min="15375" max="15616" width="8.7109375" style="275"/>
    <col min="15617" max="15617" width="3.85546875" style="275" customWidth="1"/>
    <col min="15618" max="15618" width="24.42578125" style="275" customWidth="1"/>
    <col min="15619" max="15619" width="3.85546875" style="275" customWidth="1"/>
    <col min="15620" max="15620" width="8.7109375" style="275"/>
    <col min="15621" max="15621" width="7.85546875" style="275" customWidth="1"/>
    <col min="15622" max="15622" width="9.85546875" style="275" customWidth="1"/>
    <col min="15623" max="15623" width="9.7109375" style="275" customWidth="1"/>
    <col min="15624" max="15624" width="11.7109375" style="275" customWidth="1"/>
    <col min="15625" max="15625" width="8.7109375" style="275"/>
    <col min="15626" max="15626" width="7.7109375" style="275" customWidth="1"/>
    <col min="15627" max="15627" width="12.42578125" style="275" customWidth="1"/>
    <col min="15628" max="15628" width="8.7109375" style="275"/>
    <col min="15629" max="15629" width="8.140625" style="275" customWidth="1"/>
    <col min="15630" max="15630" width="3.42578125" style="275" customWidth="1"/>
    <col min="15631" max="15872" width="8.7109375" style="275"/>
    <col min="15873" max="15873" width="3.85546875" style="275" customWidth="1"/>
    <col min="15874" max="15874" width="24.42578125" style="275" customWidth="1"/>
    <col min="15875" max="15875" width="3.85546875" style="275" customWidth="1"/>
    <col min="15876" max="15876" width="8.7109375" style="275"/>
    <col min="15877" max="15877" width="7.85546875" style="275" customWidth="1"/>
    <col min="15878" max="15878" width="9.85546875" style="275" customWidth="1"/>
    <col min="15879" max="15879" width="9.7109375" style="275" customWidth="1"/>
    <col min="15880" max="15880" width="11.7109375" style="275" customWidth="1"/>
    <col min="15881" max="15881" width="8.7109375" style="275"/>
    <col min="15882" max="15882" width="7.7109375" style="275" customWidth="1"/>
    <col min="15883" max="15883" width="12.42578125" style="275" customWidth="1"/>
    <col min="15884" max="15884" width="8.7109375" style="275"/>
    <col min="15885" max="15885" width="8.140625" style="275" customWidth="1"/>
    <col min="15886" max="15886" width="3.42578125" style="275" customWidth="1"/>
    <col min="15887" max="16128" width="8.7109375" style="275"/>
    <col min="16129" max="16129" width="3.85546875" style="275" customWidth="1"/>
    <col min="16130" max="16130" width="24.42578125" style="275" customWidth="1"/>
    <col min="16131" max="16131" width="3.85546875" style="275" customWidth="1"/>
    <col min="16132" max="16132" width="8.7109375" style="275"/>
    <col min="16133" max="16133" width="7.85546875" style="275" customWidth="1"/>
    <col min="16134" max="16134" width="9.85546875" style="275" customWidth="1"/>
    <col min="16135" max="16135" width="9.7109375" style="275" customWidth="1"/>
    <col min="16136" max="16136" width="11.7109375" style="275" customWidth="1"/>
    <col min="16137" max="16137" width="8.7109375" style="275"/>
    <col min="16138" max="16138" width="7.7109375" style="275" customWidth="1"/>
    <col min="16139" max="16139" width="12.42578125" style="275" customWidth="1"/>
    <col min="16140" max="16140" width="8.7109375" style="275"/>
    <col min="16141" max="16141" width="8.140625" style="275" customWidth="1"/>
    <col min="16142" max="16142" width="3.42578125" style="275" customWidth="1"/>
    <col min="16143" max="16384" width="8.7109375" style="275"/>
  </cols>
  <sheetData>
    <row r="1" spans="1:18" s="272" customFormat="1" ht="24.95" customHeight="1" x14ac:dyDescent="0.4">
      <c r="A1" s="270"/>
      <c r="B1" s="271"/>
      <c r="C1" s="352" t="s">
        <v>358</v>
      </c>
      <c r="D1" s="352"/>
      <c r="E1" s="352"/>
      <c r="F1" s="352"/>
      <c r="G1" s="352"/>
      <c r="H1" s="352"/>
      <c r="I1" s="352"/>
      <c r="J1" s="352"/>
      <c r="K1" s="352"/>
      <c r="L1" s="270"/>
      <c r="M1" s="270"/>
      <c r="N1" s="270"/>
    </row>
    <row r="2" spans="1:18" s="272" customFormat="1" ht="36.950000000000003" customHeight="1" x14ac:dyDescent="0.4">
      <c r="A2" s="270"/>
      <c r="B2" s="273"/>
      <c r="C2" s="351" t="s">
        <v>212</v>
      </c>
      <c r="D2" s="351"/>
      <c r="E2" s="351"/>
      <c r="F2" s="351"/>
      <c r="G2" s="351"/>
      <c r="H2" s="351"/>
      <c r="I2" s="351"/>
      <c r="J2" s="351"/>
      <c r="K2" s="351"/>
      <c r="L2" s="270"/>
      <c r="M2" s="270"/>
      <c r="N2" s="270"/>
    </row>
    <row r="3" spans="1:18" ht="15.95" customHeight="1" x14ac:dyDescent="0.2">
      <c r="A3" s="274"/>
      <c r="B3" s="274"/>
      <c r="C3" s="274"/>
      <c r="D3" s="274"/>
      <c r="E3" s="274"/>
      <c r="F3" s="274"/>
      <c r="G3" s="274"/>
      <c r="H3" s="274"/>
      <c r="I3" s="274"/>
      <c r="J3" s="274"/>
      <c r="K3" s="274"/>
      <c r="L3" s="274"/>
      <c r="M3" s="274"/>
      <c r="N3" s="274"/>
    </row>
    <row r="4" spans="1:18" ht="15.95" customHeight="1" x14ac:dyDescent="0.2">
      <c r="A4" s="274"/>
      <c r="B4" s="358" t="s">
        <v>213</v>
      </c>
      <c r="C4" s="358"/>
      <c r="D4" s="358"/>
      <c r="E4" s="183">
        <v>1</v>
      </c>
      <c r="F4" s="274"/>
      <c r="G4" s="274"/>
      <c r="H4" s="274"/>
      <c r="I4" s="274"/>
      <c r="J4" s="274"/>
      <c r="K4" s="359"/>
      <c r="L4" s="359"/>
      <c r="M4" s="359"/>
      <c r="N4" s="274"/>
    </row>
    <row r="5" spans="1:18" ht="15.95" customHeight="1" x14ac:dyDescent="0.2">
      <c r="A5" s="274"/>
      <c r="B5" s="274"/>
      <c r="C5" s="274"/>
      <c r="D5" s="274"/>
      <c r="E5" s="274"/>
      <c r="F5" s="274"/>
      <c r="G5" s="274"/>
      <c r="H5" s="274"/>
      <c r="I5" s="274"/>
      <c r="J5" s="274"/>
      <c r="K5" s="274"/>
      <c r="L5" s="274"/>
      <c r="M5" s="274"/>
      <c r="N5" s="274"/>
    </row>
    <row r="6" spans="1:18" ht="21.95" customHeight="1" x14ac:dyDescent="0.3">
      <c r="A6" s="274"/>
      <c r="B6" s="353" t="s">
        <v>214</v>
      </c>
      <c r="C6" s="353"/>
      <c r="D6" s="353"/>
      <c r="E6" s="353"/>
      <c r="F6" s="353"/>
      <c r="G6" s="353"/>
      <c r="H6" s="353"/>
      <c r="I6" s="353"/>
      <c r="J6" s="353"/>
      <c r="K6" s="353"/>
      <c r="L6" s="276"/>
      <c r="M6" s="274"/>
      <c r="N6" s="274"/>
    </row>
    <row r="7" spans="1:18" s="282" customFormat="1" ht="26.25" customHeight="1" x14ac:dyDescent="0.25">
      <c r="A7" s="277"/>
      <c r="B7" s="278" t="s">
        <v>174</v>
      </c>
      <c r="C7" s="277"/>
      <c r="D7" s="360" t="s">
        <v>215</v>
      </c>
      <c r="E7" s="360"/>
      <c r="F7" s="278" t="s">
        <v>216</v>
      </c>
      <c r="G7" s="277"/>
      <c r="H7" s="277"/>
      <c r="I7" s="279" t="s">
        <v>217</v>
      </c>
      <c r="J7" s="279" t="s">
        <v>15</v>
      </c>
      <c r="K7" s="280" t="s">
        <v>218</v>
      </c>
      <c r="L7" s="281"/>
      <c r="M7" s="277"/>
      <c r="N7" s="277"/>
      <c r="R7" s="283"/>
    </row>
    <row r="8" spans="1:18" s="285" customFormat="1" ht="15.95" customHeight="1" x14ac:dyDescent="0.25">
      <c r="A8" s="205" t="str">
        <f t="shared" ref="A8:A35" ca="1" si="0">IF(ISBLANK(B8),"",COUNTA(INDIRECT(CLEAN((SUBSTITUTE(SUBSTITUTE(SUBSTITUTE(SUBSTITUTE(B8,CHAR(44),CHAR(9)),CHAR(38),CHAR(9)),CHAR(47),CHAR(9)),CHAR(32),CHAR(9))))))+1)</f>
        <v/>
      </c>
      <c r="B8" s="204"/>
      <c r="C8" s="257"/>
      <c r="D8" s="203"/>
      <c r="E8" s="258" t="str">
        <f t="shared" ref="E8:E21" si="1">IF(ISBLANK(F8),"",IF(ISBLANK(B8),"",IF((VLOOKUP(F8,IngredientsTable,8,FALSE)=""),IF(VLOOKUP(F8,IngredientsTable,2,FALSE)="each","",VLOOKUP(F8,IngredientsTable,2,FALSE)),(IF(VLOOKUP(F8,IngredientsTable,8,FALSE)="each","",(VLOOKUP(F8,IngredientsTable,8,FALSE)))))))</f>
        <v/>
      </c>
      <c r="F8" s="350"/>
      <c r="G8" s="350"/>
      <c r="H8" s="350"/>
      <c r="I8" s="259" t="str">
        <f t="shared" ref="I8:I35" si="2">IF(ISBLANK(F8),"",IF(ISBLANK(B8),"",IF(VLOOKUP(F8,IngredientsTable,6,FALSE)&lt;0.01,0.01,VLOOKUP(F8,IngredientsTable,6,FALSE))))</f>
        <v/>
      </c>
      <c r="J8" s="260" t="str">
        <f>IF(ISBLANK(F8),"",IF(ISBLANK(B8),"",VLOOKUP(F8,IngredientsTable,4,FALSE)))</f>
        <v/>
      </c>
      <c r="K8" s="261" t="str">
        <f t="shared" ref="K8:K35" si="3">IF(ISTEXT(D8),0,IF(ISBLANK(F8),"",IF(ISBLANK(B8),"",IF(L8=1,M8*D8,IF(ISBLANK(VLOOKUP(F8,IngredientsTable,8,FALSE)),IF(L8=3,ROUNDUP(M8*D8/1000,2),IF(L8=2,M8*D8)),ROUNDUP(M8*D8/VLOOKUP(F8,IngredientsTable,7,FALSE),2))))))</f>
        <v/>
      </c>
      <c r="L8" s="205">
        <f>IF(J8=E8,1,IF(J8="each",2,IF(J8="kg",IF(E8="g",3,""),IF(J8="litre",IF(E8="ml",3,""),""))))</f>
        <v>1</v>
      </c>
      <c r="M8" s="206" t="str">
        <f>IF(ISBLANK(F8),"",IF(ISBLANK(B8),"",VLOOKUP(F8,IngredientsTable,6,FALSE)))</f>
        <v/>
      </c>
      <c r="N8" s="284"/>
    </row>
    <row r="9" spans="1:18" s="285" customFormat="1" ht="15.95" customHeight="1" x14ac:dyDescent="0.25">
      <c r="A9" s="205" t="str">
        <f t="shared" ca="1" si="0"/>
        <v/>
      </c>
      <c r="B9" s="204"/>
      <c r="C9" s="257"/>
      <c r="D9" s="203"/>
      <c r="E9" s="258" t="str">
        <f t="shared" si="1"/>
        <v/>
      </c>
      <c r="F9" s="350"/>
      <c r="G9" s="350"/>
      <c r="H9" s="350"/>
      <c r="I9" s="259" t="str">
        <f>IF(ISBLANK(F9),"",IF(ISBLANK(B9),"",IF(VLOOKUP(F9,IngredientsTable,6,FALSE)&lt;0.01,0.01,VLOOKUP(F9,IngredientsTable,6,FALSE))))</f>
        <v/>
      </c>
      <c r="J9" s="260" t="str">
        <f t="shared" ref="J9:J35" si="4">IF(ISBLANK(F9),"",IF(ISBLANK(B9),"",VLOOKUP(F9,IngredientsTable,4,FALSE)))</f>
        <v/>
      </c>
      <c r="K9" s="261" t="str">
        <f t="shared" si="3"/>
        <v/>
      </c>
      <c r="L9" s="205">
        <f t="shared" ref="L9:L35" si="5">IF(J9=E9,1,IF(J9="each",2,IF(J9="kg",IF(E9="g",3,""),IF(J9="litre",IF(E9="ml",3,""),""))))</f>
        <v>1</v>
      </c>
      <c r="M9" s="206" t="str">
        <f t="shared" ref="M9:M35" si="6">IF(ISBLANK(F9),"",IF(ISBLANK(B9),"",VLOOKUP(F9,IngredientsTable,6,FALSE)))</f>
        <v/>
      </c>
      <c r="N9" s="284"/>
    </row>
    <row r="10" spans="1:18" s="285" customFormat="1" ht="15.95" customHeight="1" x14ac:dyDescent="0.25">
      <c r="A10" s="205" t="str">
        <f t="shared" ca="1" si="0"/>
        <v/>
      </c>
      <c r="B10" s="204"/>
      <c r="C10" s="257"/>
      <c r="D10" s="203"/>
      <c r="E10" s="258" t="str">
        <f t="shared" si="1"/>
        <v/>
      </c>
      <c r="F10" s="350"/>
      <c r="G10" s="350"/>
      <c r="H10" s="350"/>
      <c r="I10" s="259" t="str">
        <f t="shared" si="2"/>
        <v/>
      </c>
      <c r="J10" s="260" t="str">
        <f t="shared" si="4"/>
        <v/>
      </c>
      <c r="K10" s="261" t="str">
        <f t="shared" si="3"/>
        <v/>
      </c>
      <c r="L10" s="205">
        <f t="shared" si="5"/>
        <v>1</v>
      </c>
      <c r="M10" s="206" t="str">
        <f t="shared" si="6"/>
        <v/>
      </c>
      <c r="N10" s="284"/>
    </row>
    <row r="11" spans="1:18" s="285" customFormat="1" ht="15.95" customHeight="1" x14ac:dyDescent="0.25">
      <c r="A11" s="205" t="str">
        <f t="shared" ca="1" si="0"/>
        <v/>
      </c>
      <c r="B11" s="204"/>
      <c r="C11" s="257"/>
      <c r="D11" s="203"/>
      <c r="E11" s="258" t="str">
        <f t="shared" si="1"/>
        <v/>
      </c>
      <c r="F11" s="350"/>
      <c r="G11" s="350"/>
      <c r="H11" s="350"/>
      <c r="I11" s="259" t="str">
        <f t="shared" si="2"/>
        <v/>
      </c>
      <c r="J11" s="260" t="str">
        <f t="shared" si="4"/>
        <v/>
      </c>
      <c r="K11" s="261" t="str">
        <f t="shared" si="3"/>
        <v/>
      </c>
      <c r="L11" s="205">
        <f t="shared" si="5"/>
        <v>1</v>
      </c>
      <c r="M11" s="206" t="str">
        <f t="shared" si="6"/>
        <v/>
      </c>
      <c r="N11" s="284"/>
    </row>
    <row r="12" spans="1:18" s="285" customFormat="1" ht="15.95" customHeight="1" x14ac:dyDescent="0.25">
      <c r="A12" s="205" t="str">
        <f t="shared" ca="1" si="0"/>
        <v/>
      </c>
      <c r="B12" s="204"/>
      <c r="C12" s="257"/>
      <c r="D12" s="203"/>
      <c r="E12" s="258" t="str">
        <f t="shared" si="1"/>
        <v/>
      </c>
      <c r="F12" s="350"/>
      <c r="G12" s="350"/>
      <c r="H12" s="350"/>
      <c r="I12" s="259" t="str">
        <f t="shared" si="2"/>
        <v/>
      </c>
      <c r="J12" s="260" t="str">
        <f t="shared" si="4"/>
        <v/>
      </c>
      <c r="K12" s="261" t="str">
        <f t="shared" si="3"/>
        <v/>
      </c>
      <c r="L12" s="205">
        <f t="shared" si="5"/>
        <v>1</v>
      </c>
      <c r="M12" s="206" t="str">
        <f t="shared" si="6"/>
        <v/>
      </c>
      <c r="N12" s="284"/>
    </row>
    <row r="13" spans="1:18" s="285" customFormat="1" ht="15.95" customHeight="1" x14ac:dyDescent="0.25">
      <c r="A13" s="205" t="str">
        <f t="shared" ca="1" si="0"/>
        <v/>
      </c>
      <c r="B13" s="204"/>
      <c r="C13" s="257"/>
      <c r="D13" s="203"/>
      <c r="E13" s="258" t="str">
        <f t="shared" si="1"/>
        <v/>
      </c>
      <c r="F13" s="350"/>
      <c r="G13" s="350"/>
      <c r="H13" s="350"/>
      <c r="I13" s="259"/>
      <c r="J13" s="260" t="str">
        <f t="shared" si="4"/>
        <v/>
      </c>
      <c r="K13" s="261" t="str">
        <f t="shared" si="3"/>
        <v/>
      </c>
      <c r="L13" s="205">
        <f t="shared" si="5"/>
        <v>1</v>
      </c>
      <c r="M13" s="206" t="str">
        <f t="shared" si="6"/>
        <v/>
      </c>
      <c r="N13" s="284"/>
    </row>
    <row r="14" spans="1:18" s="285" customFormat="1" ht="15.95" customHeight="1" x14ac:dyDescent="0.25">
      <c r="A14" s="205" t="str">
        <f t="shared" ca="1" si="0"/>
        <v/>
      </c>
      <c r="B14" s="204"/>
      <c r="C14" s="257"/>
      <c r="D14" s="203"/>
      <c r="E14" s="258" t="str">
        <f t="shared" si="1"/>
        <v/>
      </c>
      <c r="F14" s="350"/>
      <c r="G14" s="350"/>
      <c r="H14" s="350"/>
      <c r="I14" s="259" t="str">
        <f t="shared" si="2"/>
        <v/>
      </c>
      <c r="J14" s="260" t="str">
        <f t="shared" si="4"/>
        <v/>
      </c>
      <c r="K14" s="261" t="str">
        <f t="shared" si="3"/>
        <v/>
      </c>
      <c r="L14" s="205">
        <f t="shared" si="5"/>
        <v>1</v>
      </c>
      <c r="M14" s="206" t="str">
        <f t="shared" si="6"/>
        <v/>
      </c>
      <c r="N14" s="284"/>
    </row>
    <row r="15" spans="1:18" s="285" customFormat="1" ht="15.95" customHeight="1" x14ac:dyDescent="0.25">
      <c r="A15" s="205" t="str">
        <f t="shared" ca="1" si="0"/>
        <v/>
      </c>
      <c r="B15" s="204"/>
      <c r="C15" s="257"/>
      <c r="D15" s="203"/>
      <c r="E15" s="258" t="str">
        <f t="shared" si="1"/>
        <v/>
      </c>
      <c r="F15" s="350"/>
      <c r="G15" s="350"/>
      <c r="H15" s="350"/>
      <c r="I15" s="259" t="str">
        <f t="shared" si="2"/>
        <v/>
      </c>
      <c r="J15" s="260" t="str">
        <f t="shared" si="4"/>
        <v/>
      </c>
      <c r="K15" s="261" t="str">
        <f t="shared" si="3"/>
        <v/>
      </c>
      <c r="L15" s="205">
        <f t="shared" si="5"/>
        <v>1</v>
      </c>
      <c r="M15" s="206" t="str">
        <f t="shared" si="6"/>
        <v/>
      </c>
      <c r="N15" s="284"/>
    </row>
    <row r="16" spans="1:18" s="285" customFormat="1" ht="15.95" customHeight="1" x14ac:dyDescent="0.25">
      <c r="A16" s="205" t="str">
        <f t="shared" ca="1" si="0"/>
        <v/>
      </c>
      <c r="B16" s="204"/>
      <c r="C16" s="257"/>
      <c r="D16" s="203"/>
      <c r="E16" s="258" t="str">
        <f t="shared" si="1"/>
        <v/>
      </c>
      <c r="F16" s="350"/>
      <c r="G16" s="350"/>
      <c r="H16" s="350"/>
      <c r="I16" s="259" t="str">
        <f t="shared" si="2"/>
        <v/>
      </c>
      <c r="J16" s="260" t="str">
        <f t="shared" si="4"/>
        <v/>
      </c>
      <c r="K16" s="261" t="str">
        <f t="shared" si="3"/>
        <v/>
      </c>
      <c r="L16" s="205">
        <f t="shared" si="5"/>
        <v>1</v>
      </c>
      <c r="M16" s="206" t="str">
        <f t="shared" si="6"/>
        <v/>
      </c>
      <c r="N16" s="284"/>
    </row>
    <row r="17" spans="1:14" s="285" customFormat="1" ht="15.95" customHeight="1" x14ac:dyDescent="0.25">
      <c r="A17" s="205" t="str">
        <f t="shared" ca="1" si="0"/>
        <v/>
      </c>
      <c r="B17" s="204"/>
      <c r="C17" s="257"/>
      <c r="D17" s="203"/>
      <c r="E17" s="258" t="str">
        <f t="shared" si="1"/>
        <v/>
      </c>
      <c r="F17" s="350"/>
      <c r="G17" s="350"/>
      <c r="H17" s="350"/>
      <c r="I17" s="259" t="str">
        <f t="shared" si="2"/>
        <v/>
      </c>
      <c r="J17" s="260" t="str">
        <f t="shared" si="4"/>
        <v/>
      </c>
      <c r="K17" s="261" t="str">
        <f t="shared" si="3"/>
        <v/>
      </c>
      <c r="L17" s="205">
        <f t="shared" si="5"/>
        <v>1</v>
      </c>
      <c r="M17" s="206" t="str">
        <f t="shared" si="6"/>
        <v/>
      </c>
      <c r="N17" s="284"/>
    </row>
    <row r="18" spans="1:14" s="285" customFormat="1" ht="15.95" customHeight="1" x14ac:dyDescent="0.25">
      <c r="A18" s="205" t="str">
        <f t="shared" ca="1" si="0"/>
        <v/>
      </c>
      <c r="B18" s="204"/>
      <c r="C18" s="257"/>
      <c r="D18" s="203"/>
      <c r="E18" s="258" t="str">
        <f t="shared" si="1"/>
        <v/>
      </c>
      <c r="F18" s="350"/>
      <c r="G18" s="350"/>
      <c r="H18" s="350"/>
      <c r="I18" s="259" t="str">
        <f t="shared" si="2"/>
        <v/>
      </c>
      <c r="J18" s="260" t="str">
        <f t="shared" si="4"/>
        <v/>
      </c>
      <c r="K18" s="261" t="str">
        <f t="shared" si="3"/>
        <v/>
      </c>
      <c r="L18" s="205">
        <f t="shared" si="5"/>
        <v>1</v>
      </c>
      <c r="M18" s="206" t="str">
        <f t="shared" si="6"/>
        <v/>
      </c>
      <c r="N18" s="284"/>
    </row>
    <row r="19" spans="1:14" s="285" customFormat="1" ht="15.95" customHeight="1" x14ac:dyDescent="0.25">
      <c r="A19" s="205" t="str">
        <f t="shared" ca="1" si="0"/>
        <v/>
      </c>
      <c r="B19" s="204"/>
      <c r="C19" s="257"/>
      <c r="D19" s="203"/>
      <c r="E19" s="258" t="str">
        <f t="shared" si="1"/>
        <v/>
      </c>
      <c r="F19" s="350"/>
      <c r="G19" s="350"/>
      <c r="H19" s="350"/>
      <c r="I19" s="259" t="str">
        <f t="shared" si="2"/>
        <v/>
      </c>
      <c r="J19" s="260" t="str">
        <f t="shared" si="4"/>
        <v/>
      </c>
      <c r="K19" s="261" t="str">
        <f t="shared" si="3"/>
        <v/>
      </c>
      <c r="L19" s="205">
        <f t="shared" si="5"/>
        <v>1</v>
      </c>
      <c r="M19" s="206" t="str">
        <f t="shared" si="6"/>
        <v/>
      </c>
      <c r="N19" s="284"/>
    </row>
    <row r="20" spans="1:14" s="285" customFormat="1" ht="15.95" customHeight="1" x14ac:dyDescent="0.25">
      <c r="A20" s="205" t="str">
        <f t="shared" ca="1" si="0"/>
        <v/>
      </c>
      <c r="B20" s="204"/>
      <c r="C20" s="257"/>
      <c r="D20" s="203"/>
      <c r="E20" s="258" t="str">
        <f t="shared" si="1"/>
        <v/>
      </c>
      <c r="F20" s="350"/>
      <c r="G20" s="350"/>
      <c r="H20" s="350"/>
      <c r="I20" s="259" t="str">
        <f t="shared" si="2"/>
        <v/>
      </c>
      <c r="J20" s="260" t="str">
        <f t="shared" si="4"/>
        <v/>
      </c>
      <c r="K20" s="261" t="str">
        <f t="shared" si="3"/>
        <v/>
      </c>
      <c r="L20" s="205">
        <f t="shared" si="5"/>
        <v>1</v>
      </c>
      <c r="M20" s="206" t="str">
        <f t="shared" si="6"/>
        <v/>
      </c>
      <c r="N20" s="284"/>
    </row>
    <row r="21" spans="1:14" s="285" customFormat="1" ht="15.95" customHeight="1" x14ac:dyDescent="0.25">
      <c r="A21" s="205" t="str">
        <f t="shared" ca="1" si="0"/>
        <v/>
      </c>
      <c r="B21" s="204"/>
      <c r="C21" s="257"/>
      <c r="D21" s="203"/>
      <c r="E21" s="258" t="str">
        <f t="shared" si="1"/>
        <v/>
      </c>
      <c r="F21" s="350"/>
      <c r="G21" s="350"/>
      <c r="H21" s="350"/>
      <c r="I21" s="259" t="str">
        <f t="shared" si="2"/>
        <v/>
      </c>
      <c r="J21" s="260" t="str">
        <f t="shared" si="4"/>
        <v/>
      </c>
      <c r="K21" s="261" t="str">
        <f t="shared" si="3"/>
        <v/>
      </c>
      <c r="L21" s="205">
        <f t="shared" si="5"/>
        <v>1</v>
      </c>
      <c r="M21" s="206" t="str">
        <f t="shared" si="6"/>
        <v/>
      </c>
      <c r="N21" s="284"/>
    </row>
    <row r="22" spans="1:14" s="285" customFormat="1" ht="15.95" customHeight="1" x14ac:dyDescent="0.25">
      <c r="A22" s="205" t="str">
        <f t="shared" ca="1" si="0"/>
        <v/>
      </c>
      <c r="B22" s="204"/>
      <c r="C22" s="257"/>
      <c r="D22" s="203"/>
      <c r="E22" s="258"/>
      <c r="F22" s="350"/>
      <c r="G22" s="350"/>
      <c r="H22" s="350"/>
      <c r="I22" s="259" t="str">
        <f t="shared" si="2"/>
        <v/>
      </c>
      <c r="J22" s="260" t="str">
        <f t="shared" si="4"/>
        <v/>
      </c>
      <c r="K22" s="261" t="str">
        <f t="shared" si="3"/>
        <v/>
      </c>
      <c r="L22" s="205">
        <f t="shared" si="5"/>
        <v>1</v>
      </c>
      <c r="M22" s="206" t="str">
        <f t="shared" si="6"/>
        <v/>
      </c>
      <c r="N22" s="284"/>
    </row>
    <row r="23" spans="1:14" s="285" customFormat="1" ht="15.95" customHeight="1" x14ac:dyDescent="0.25">
      <c r="A23" s="205" t="str">
        <f t="shared" ca="1" si="0"/>
        <v/>
      </c>
      <c r="B23" s="204"/>
      <c r="C23" s="257"/>
      <c r="D23" s="203"/>
      <c r="E23" s="258"/>
      <c r="F23" s="350"/>
      <c r="G23" s="350"/>
      <c r="H23" s="350"/>
      <c r="I23" s="259" t="str">
        <f t="shared" si="2"/>
        <v/>
      </c>
      <c r="J23" s="260" t="str">
        <f t="shared" si="4"/>
        <v/>
      </c>
      <c r="K23" s="261" t="str">
        <f t="shared" si="3"/>
        <v/>
      </c>
      <c r="L23" s="205">
        <f t="shared" si="5"/>
        <v>1</v>
      </c>
      <c r="M23" s="206" t="str">
        <f t="shared" si="6"/>
        <v/>
      </c>
      <c r="N23" s="284"/>
    </row>
    <row r="24" spans="1:14" s="285" customFormat="1" ht="15.95" customHeight="1" x14ac:dyDescent="0.25">
      <c r="A24" s="205" t="str">
        <f t="shared" ca="1" si="0"/>
        <v/>
      </c>
      <c r="B24" s="204"/>
      <c r="C24" s="257"/>
      <c r="D24" s="203"/>
      <c r="E24" s="258"/>
      <c r="F24" s="350"/>
      <c r="G24" s="350"/>
      <c r="H24" s="350"/>
      <c r="I24" s="259" t="str">
        <f t="shared" si="2"/>
        <v/>
      </c>
      <c r="J24" s="260" t="str">
        <f t="shared" si="4"/>
        <v/>
      </c>
      <c r="K24" s="261" t="str">
        <f t="shared" si="3"/>
        <v/>
      </c>
      <c r="L24" s="205">
        <f t="shared" si="5"/>
        <v>1</v>
      </c>
      <c r="M24" s="206" t="str">
        <f t="shared" si="6"/>
        <v/>
      </c>
      <c r="N24" s="284"/>
    </row>
    <row r="25" spans="1:14" s="285" customFormat="1" ht="15.95" customHeight="1" x14ac:dyDescent="0.25">
      <c r="A25" s="205" t="str">
        <f t="shared" ca="1" si="0"/>
        <v/>
      </c>
      <c r="B25" s="204"/>
      <c r="C25" s="257"/>
      <c r="D25" s="203"/>
      <c r="E25" s="258"/>
      <c r="F25" s="350"/>
      <c r="G25" s="350"/>
      <c r="H25" s="350"/>
      <c r="I25" s="259" t="str">
        <f t="shared" si="2"/>
        <v/>
      </c>
      <c r="J25" s="260" t="str">
        <f t="shared" si="4"/>
        <v/>
      </c>
      <c r="K25" s="261" t="str">
        <f t="shared" si="3"/>
        <v/>
      </c>
      <c r="L25" s="205">
        <f t="shared" si="5"/>
        <v>1</v>
      </c>
      <c r="M25" s="206" t="str">
        <f t="shared" si="6"/>
        <v/>
      </c>
      <c r="N25" s="284"/>
    </row>
    <row r="26" spans="1:14" s="285" customFormat="1" ht="15.95" customHeight="1" x14ac:dyDescent="0.25">
      <c r="A26" s="205" t="str">
        <f t="shared" ca="1" si="0"/>
        <v/>
      </c>
      <c r="B26" s="204"/>
      <c r="C26" s="257"/>
      <c r="D26" s="203"/>
      <c r="E26" s="258"/>
      <c r="F26" s="350"/>
      <c r="G26" s="350"/>
      <c r="H26" s="350"/>
      <c r="I26" s="259" t="str">
        <f t="shared" si="2"/>
        <v/>
      </c>
      <c r="J26" s="260" t="str">
        <f t="shared" si="4"/>
        <v/>
      </c>
      <c r="K26" s="261" t="str">
        <f t="shared" si="3"/>
        <v/>
      </c>
      <c r="L26" s="205">
        <f t="shared" si="5"/>
        <v>1</v>
      </c>
      <c r="M26" s="206" t="str">
        <f t="shared" si="6"/>
        <v/>
      </c>
      <c r="N26" s="284"/>
    </row>
    <row r="27" spans="1:14" s="285" customFormat="1" ht="15.95" customHeight="1" x14ac:dyDescent="0.25">
      <c r="A27" s="205" t="str">
        <f t="shared" ca="1" si="0"/>
        <v/>
      </c>
      <c r="B27" s="204"/>
      <c r="C27" s="257"/>
      <c r="D27" s="203"/>
      <c r="E27" s="258"/>
      <c r="F27" s="350"/>
      <c r="G27" s="350"/>
      <c r="H27" s="350"/>
      <c r="I27" s="259" t="str">
        <f t="shared" si="2"/>
        <v/>
      </c>
      <c r="J27" s="260" t="str">
        <f t="shared" si="4"/>
        <v/>
      </c>
      <c r="K27" s="261" t="str">
        <f t="shared" si="3"/>
        <v/>
      </c>
      <c r="L27" s="205">
        <f t="shared" si="5"/>
        <v>1</v>
      </c>
      <c r="M27" s="206" t="str">
        <f t="shared" si="6"/>
        <v/>
      </c>
      <c r="N27" s="284"/>
    </row>
    <row r="28" spans="1:14" s="285" customFormat="1" ht="15.95" customHeight="1" x14ac:dyDescent="0.25">
      <c r="A28" s="205" t="str">
        <f t="shared" ca="1" si="0"/>
        <v/>
      </c>
      <c r="B28" s="204"/>
      <c r="C28" s="257"/>
      <c r="D28" s="203"/>
      <c r="E28" s="258"/>
      <c r="F28" s="350"/>
      <c r="G28" s="350"/>
      <c r="H28" s="350"/>
      <c r="I28" s="259" t="str">
        <f t="shared" si="2"/>
        <v/>
      </c>
      <c r="J28" s="260" t="str">
        <f t="shared" si="4"/>
        <v/>
      </c>
      <c r="K28" s="261" t="str">
        <f t="shared" si="3"/>
        <v/>
      </c>
      <c r="L28" s="205">
        <f t="shared" si="5"/>
        <v>1</v>
      </c>
      <c r="M28" s="206" t="str">
        <f t="shared" si="6"/>
        <v/>
      </c>
      <c r="N28" s="284"/>
    </row>
    <row r="29" spans="1:14" s="285" customFormat="1" ht="15.95" customHeight="1" x14ac:dyDescent="0.25">
      <c r="A29" s="205" t="str">
        <f t="shared" ca="1" si="0"/>
        <v/>
      </c>
      <c r="B29" s="204"/>
      <c r="C29" s="257"/>
      <c r="D29" s="203"/>
      <c r="E29" s="258"/>
      <c r="F29" s="350"/>
      <c r="G29" s="350"/>
      <c r="H29" s="350"/>
      <c r="I29" s="259" t="str">
        <f t="shared" si="2"/>
        <v/>
      </c>
      <c r="J29" s="260" t="str">
        <f t="shared" si="4"/>
        <v/>
      </c>
      <c r="K29" s="261" t="str">
        <f t="shared" si="3"/>
        <v/>
      </c>
      <c r="L29" s="205">
        <f t="shared" si="5"/>
        <v>1</v>
      </c>
      <c r="M29" s="206" t="str">
        <f t="shared" si="6"/>
        <v/>
      </c>
      <c r="N29" s="284"/>
    </row>
    <row r="30" spans="1:14" s="285" customFormat="1" ht="15.95" customHeight="1" x14ac:dyDescent="0.25">
      <c r="A30" s="205" t="str">
        <f t="shared" ca="1" si="0"/>
        <v/>
      </c>
      <c r="B30" s="204"/>
      <c r="C30" s="257"/>
      <c r="D30" s="203"/>
      <c r="E30" s="258"/>
      <c r="F30" s="350"/>
      <c r="G30" s="350"/>
      <c r="H30" s="350"/>
      <c r="I30" s="259" t="str">
        <f t="shared" si="2"/>
        <v/>
      </c>
      <c r="J30" s="260" t="str">
        <f t="shared" si="4"/>
        <v/>
      </c>
      <c r="K30" s="261" t="str">
        <f t="shared" si="3"/>
        <v/>
      </c>
      <c r="L30" s="205">
        <f t="shared" si="5"/>
        <v>1</v>
      </c>
      <c r="M30" s="206" t="str">
        <f t="shared" si="6"/>
        <v/>
      </c>
      <c r="N30" s="284"/>
    </row>
    <row r="31" spans="1:14" s="285" customFormat="1" ht="15.95" customHeight="1" x14ac:dyDescent="0.25">
      <c r="A31" s="205" t="str">
        <f t="shared" ca="1" si="0"/>
        <v/>
      </c>
      <c r="B31" s="204"/>
      <c r="C31" s="257"/>
      <c r="D31" s="203"/>
      <c r="E31" s="258"/>
      <c r="F31" s="350"/>
      <c r="G31" s="350"/>
      <c r="H31" s="350"/>
      <c r="I31" s="259" t="str">
        <f t="shared" si="2"/>
        <v/>
      </c>
      <c r="J31" s="260" t="str">
        <f t="shared" si="4"/>
        <v/>
      </c>
      <c r="K31" s="261" t="str">
        <f t="shared" si="3"/>
        <v/>
      </c>
      <c r="L31" s="205">
        <f t="shared" si="5"/>
        <v>1</v>
      </c>
      <c r="M31" s="206" t="str">
        <f t="shared" si="6"/>
        <v/>
      </c>
      <c r="N31" s="284"/>
    </row>
    <row r="32" spans="1:14" s="285" customFormat="1" ht="15.95" customHeight="1" x14ac:dyDescent="0.25">
      <c r="A32" s="205" t="str">
        <f t="shared" ca="1" si="0"/>
        <v/>
      </c>
      <c r="B32" s="204"/>
      <c r="C32" s="257"/>
      <c r="D32" s="203"/>
      <c r="E32" s="258"/>
      <c r="F32" s="350"/>
      <c r="G32" s="350"/>
      <c r="H32" s="350"/>
      <c r="I32" s="259" t="str">
        <f t="shared" si="2"/>
        <v/>
      </c>
      <c r="J32" s="260" t="str">
        <f t="shared" si="4"/>
        <v/>
      </c>
      <c r="K32" s="261" t="str">
        <f t="shared" si="3"/>
        <v/>
      </c>
      <c r="L32" s="205">
        <f t="shared" si="5"/>
        <v>1</v>
      </c>
      <c r="M32" s="206" t="str">
        <f t="shared" si="6"/>
        <v/>
      </c>
      <c r="N32" s="284"/>
    </row>
    <row r="33" spans="1:14" s="285" customFormat="1" ht="15.95" customHeight="1" x14ac:dyDescent="0.25">
      <c r="A33" s="205" t="str">
        <f t="shared" ca="1" si="0"/>
        <v/>
      </c>
      <c r="B33" s="204"/>
      <c r="C33" s="257"/>
      <c r="D33" s="203"/>
      <c r="E33" s="258"/>
      <c r="F33" s="350"/>
      <c r="G33" s="350"/>
      <c r="H33" s="350"/>
      <c r="I33" s="259" t="str">
        <f t="shared" si="2"/>
        <v/>
      </c>
      <c r="J33" s="260" t="str">
        <f t="shared" si="4"/>
        <v/>
      </c>
      <c r="K33" s="261" t="str">
        <f t="shared" si="3"/>
        <v/>
      </c>
      <c r="L33" s="205">
        <f t="shared" si="5"/>
        <v>1</v>
      </c>
      <c r="M33" s="206" t="str">
        <f t="shared" si="6"/>
        <v/>
      </c>
      <c r="N33" s="284"/>
    </row>
    <row r="34" spans="1:14" s="285" customFormat="1" ht="15.95" customHeight="1" x14ac:dyDescent="0.25">
      <c r="A34" s="205" t="str">
        <f t="shared" ca="1" si="0"/>
        <v/>
      </c>
      <c r="B34" s="204"/>
      <c r="C34" s="257"/>
      <c r="D34" s="203"/>
      <c r="E34" s="258"/>
      <c r="F34" s="350"/>
      <c r="G34" s="350"/>
      <c r="H34" s="350"/>
      <c r="I34" s="259" t="str">
        <f t="shared" si="2"/>
        <v/>
      </c>
      <c r="J34" s="260" t="str">
        <f t="shared" si="4"/>
        <v/>
      </c>
      <c r="K34" s="261" t="str">
        <f t="shared" si="3"/>
        <v/>
      </c>
      <c r="L34" s="205">
        <f t="shared" si="5"/>
        <v>1</v>
      </c>
      <c r="M34" s="206" t="str">
        <f t="shared" si="6"/>
        <v/>
      </c>
      <c r="N34" s="284"/>
    </row>
    <row r="35" spans="1:14" s="285" customFormat="1" ht="15.95" customHeight="1" x14ac:dyDescent="0.25">
      <c r="A35" s="205" t="str">
        <f t="shared" ca="1" si="0"/>
        <v/>
      </c>
      <c r="B35" s="204"/>
      <c r="C35" s="257"/>
      <c r="D35" s="203"/>
      <c r="E35" s="258"/>
      <c r="F35" s="350"/>
      <c r="G35" s="350"/>
      <c r="H35" s="350"/>
      <c r="I35" s="259" t="str">
        <f t="shared" si="2"/>
        <v/>
      </c>
      <c r="J35" s="260" t="str">
        <f t="shared" si="4"/>
        <v/>
      </c>
      <c r="K35" s="261" t="str">
        <f t="shared" si="3"/>
        <v/>
      </c>
      <c r="L35" s="205">
        <f t="shared" si="5"/>
        <v>1</v>
      </c>
      <c r="M35" s="206" t="str">
        <f t="shared" si="6"/>
        <v/>
      </c>
      <c r="N35" s="284"/>
    </row>
    <row r="36" spans="1:14" s="285" customFormat="1" ht="15.95" customHeight="1" x14ac:dyDescent="0.25">
      <c r="A36" s="286"/>
      <c r="B36" s="286"/>
      <c r="C36" s="286"/>
      <c r="D36" s="287"/>
      <c r="E36" s="288"/>
      <c r="F36" s="288"/>
      <c r="G36" s="288"/>
      <c r="H36" s="286"/>
      <c r="I36" s="289"/>
      <c r="J36" s="290"/>
      <c r="K36" s="289"/>
      <c r="L36" s="291"/>
      <c r="M36" s="292"/>
      <c r="N36" s="286"/>
    </row>
    <row r="37" spans="1:14" s="285" customFormat="1" ht="15.95" customHeight="1" x14ac:dyDescent="0.25">
      <c r="A37" s="286"/>
      <c r="B37" s="268"/>
      <c r="C37" s="207" t="s">
        <v>219</v>
      </c>
      <c r="D37" s="211"/>
      <c r="E37" s="214"/>
      <c r="F37" s="269"/>
      <c r="G37" s="218">
        <f>ROUND(SUM(K8:K36),2)</f>
        <v>0</v>
      </c>
      <c r="H37" s="268"/>
      <c r="I37" s="185"/>
      <c r="J37" s="188"/>
      <c r="K37" s="268"/>
      <c r="L37" s="184"/>
    </row>
    <row r="38" spans="1:14" s="294" customFormat="1" ht="15.95" customHeight="1" x14ac:dyDescent="0.25">
      <c r="A38" s="293"/>
      <c r="B38" s="262"/>
      <c r="C38" s="207" t="s">
        <v>220</v>
      </c>
      <c r="D38" s="267"/>
      <c r="E38" s="309">
        <f>'Ingredients Price List'!P3</f>
        <v>0.04</v>
      </c>
      <c r="F38" s="216"/>
      <c r="G38" s="218">
        <f>ROUND(G37*ROUND('Ingredients Price List'!P3,2),2)</f>
        <v>0</v>
      </c>
      <c r="H38" s="262"/>
      <c r="I38" s="189"/>
      <c r="J38" s="190"/>
      <c r="K38" s="262"/>
      <c r="L38" s="184"/>
    </row>
    <row r="39" spans="1:14" s="294" customFormat="1" ht="15.95" customHeight="1" x14ac:dyDescent="0.25">
      <c r="A39" s="293"/>
      <c r="B39" s="262"/>
      <c r="C39" s="208" t="s">
        <v>221</v>
      </c>
      <c r="D39" s="212"/>
      <c r="E39" s="215"/>
      <c r="F39" s="263"/>
      <c r="G39" s="218">
        <f>G37+G38</f>
        <v>0</v>
      </c>
      <c r="H39" s="262"/>
      <c r="I39" s="189"/>
      <c r="J39" s="190"/>
      <c r="K39" s="262"/>
      <c r="L39" s="184"/>
    </row>
    <row r="40" spans="1:14" s="294" customFormat="1" ht="15.95" customHeight="1" x14ac:dyDescent="0.25">
      <c r="A40" s="293"/>
      <c r="B40" s="262"/>
      <c r="C40" s="208" t="s">
        <v>213</v>
      </c>
      <c r="D40" s="212"/>
      <c r="E40" s="216"/>
      <c r="F40" s="263"/>
      <c r="G40" s="219">
        <f>E4</f>
        <v>1</v>
      </c>
      <c r="H40" s="262"/>
      <c r="I40" s="189"/>
      <c r="J40" s="190"/>
      <c r="K40" s="262"/>
      <c r="L40" s="184"/>
    </row>
    <row r="41" spans="1:14" s="294" customFormat="1" ht="15.95" customHeight="1" x14ac:dyDescent="0.25">
      <c r="A41" s="293"/>
      <c r="B41" s="262"/>
      <c r="C41" s="209" t="s">
        <v>222</v>
      </c>
      <c r="D41" s="213"/>
      <c r="E41" s="217"/>
      <c r="F41" s="264"/>
      <c r="G41" s="220">
        <f>G39/G40</f>
        <v>0</v>
      </c>
      <c r="H41" s="262"/>
      <c r="I41" s="189"/>
      <c r="J41" s="191"/>
      <c r="K41" s="262"/>
      <c r="L41" s="193"/>
    </row>
    <row r="42" spans="1:14" s="294" customFormat="1" ht="15.95" customHeight="1" x14ac:dyDescent="0.25">
      <c r="A42" s="293"/>
      <c r="B42" s="189"/>
      <c r="C42" s="189"/>
      <c r="D42" s="189"/>
      <c r="E42" s="191"/>
      <c r="F42" s="221"/>
      <c r="G42" s="189"/>
      <c r="H42" s="191"/>
      <c r="I42" s="189"/>
      <c r="J42" s="191"/>
      <c r="K42" s="192"/>
      <c r="L42" s="193"/>
      <c r="M42" s="292"/>
      <c r="N42" s="293"/>
    </row>
    <row r="43" spans="1:14" s="294" customFormat="1" ht="15.95" customHeight="1" x14ac:dyDescent="0.25">
      <c r="A43" s="293"/>
      <c r="B43" s="189"/>
      <c r="C43" s="189"/>
      <c r="D43" s="262"/>
      <c r="E43" s="262"/>
      <c r="F43" s="262"/>
      <c r="G43" s="262"/>
      <c r="H43" s="262"/>
      <c r="I43" s="262"/>
      <c r="J43" s="262"/>
      <c r="K43" s="262"/>
      <c r="L43" s="262"/>
      <c r="M43" s="292"/>
      <c r="N43" s="293"/>
    </row>
    <row r="44" spans="1:14" s="294" customFormat="1" ht="15.95" customHeight="1" x14ac:dyDescent="0.25">
      <c r="A44" s="293"/>
      <c r="B44" s="355" t="s">
        <v>223</v>
      </c>
      <c r="C44" s="355"/>
      <c r="D44" s="355"/>
      <c r="E44" s="355"/>
      <c r="F44" s="355"/>
      <c r="G44" s="355"/>
      <c r="H44" s="355"/>
      <c r="I44" s="355"/>
      <c r="J44" s="355"/>
      <c r="K44" s="194"/>
      <c r="L44" s="186"/>
      <c r="M44" s="292"/>
      <c r="N44" s="293"/>
    </row>
    <row r="45" spans="1:14" s="294" customFormat="1" ht="15.95" customHeight="1" x14ac:dyDescent="0.25">
      <c r="A45" s="293"/>
      <c r="B45" s="194"/>
      <c r="C45" s="189"/>
      <c r="D45" s="194"/>
      <c r="E45" s="194"/>
      <c r="F45" s="194"/>
      <c r="G45" s="194"/>
      <c r="H45" s="194"/>
      <c r="I45" s="194"/>
      <c r="J45" s="194"/>
      <c r="K45" s="194"/>
      <c r="L45" s="186"/>
      <c r="M45" s="292"/>
      <c r="N45" s="293"/>
    </row>
    <row r="46" spans="1:14" s="294" customFormat="1" ht="15.95" customHeight="1" x14ac:dyDescent="0.25">
      <c r="A46" s="293"/>
      <c r="B46" s="194"/>
      <c r="C46" s="189"/>
      <c r="D46" s="194"/>
      <c r="E46" s="194"/>
      <c r="F46" s="194"/>
      <c r="G46" s="194"/>
      <c r="H46" s="194"/>
      <c r="I46" s="194"/>
      <c r="J46" s="194"/>
      <c r="K46" s="194"/>
      <c r="L46" s="186"/>
      <c r="M46" s="292"/>
      <c r="N46" s="293"/>
    </row>
    <row r="47" spans="1:14" s="294" customFormat="1" ht="15.95" customHeight="1" x14ac:dyDescent="0.25">
      <c r="A47" s="293"/>
      <c r="B47" s="194"/>
      <c r="C47" s="189"/>
      <c r="D47" s="194"/>
      <c r="E47" s="194"/>
      <c r="F47" s="194"/>
      <c r="G47" s="194"/>
      <c r="H47" s="194"/>
      <c r="I47" s="194"/>
      <c r="J47" s="194"/>
      <c r="K47" s="194"/>
      <c r="L47" s="186"/>
      <c r="M47" s="292"/>
      <c r="N47" s="293"/>
    </row>
    <row r="48" spans="1:14" s="296" customFormat="1" ht="32.1" customHeight="1" x14ac:dyDescent="0.25">
      <c r="A48" s="295"/>
      <c r="B48" s="202" t="s">
        <v>224</v>
      </c>
      <c r="C48" s="190"/>
      <c r="D48" s="195"/>
      <c r="E48" s="195"/>
      <c r="F48" s="195"/>
      <c r="G48" s="195"/>
      <c r="H48" s="195"/>
      <c r="I48" s="190"/>
      <c r="J48" s="188"/>
      <c r="K48" s="188"/>
      <c r="L48" s="190"/>
      <c r="M48" s="295"/>
      <c r="N48" s="295"/>
    </row>
    <row r="49" spans="1:14" s="294" customFormat="1" ht="32.1" customHeight="1" x14ac:dyDescent="0.25">
      <c r="A49" s="293"/>
      <c r="B49" s="356" t="s">
        <v>225</v>
      </c>
      <c r="C49" s="356"/>
      <c r="D49" s="356"/>
      <c r="E49" s="356"/>
      <c r="F49" s="265">
        <f>F50*(1+'Ingredients Price List'!$P$2)/(1-'Ingredients Price List'!$P$5)+0.001</f>
        <v>1E-3</v>
      </c>
      <c r="G49" s="196"/>
      <c r="H49" s="262"/>
      <c r="I49" s="197"/>
      <c r="J49" s="188"/>
      <c r="K49" s="188"/>
      <c r="L49" s="189"/>
      <c r="M49" s="293"/>
      <c r="N49" s="293"/>
    </row>
    <row r="50" spans="1:14" s="294" customFormat="1" ht="15.95" customHeight="1" x14ac:dyDescent="0.25">
      <c r="A50" s="293"/>
      <c r="B50" s="230" t="s">
        <v>226</v>
      </c>
      <c r="C50" s="216"/>
      <c r="D50" s="216"/>
      <c r="E50" s="210"/>
      <c r="F50" s="222">
        <f>G41</f>
        <v>0</v>
      </c>
      <c r="G50" s="189"/>
      <c r="H50" s="262"/>
      <c r="I50" s="189"/>
      <c r="J50" s="188"/>
      <c r="K50" s="188"/>
      <c r="L50" s="189"/>
      <c r="M50" s="293"/>
      <c r="N50" s="293"/>
    </row>
    <row r="51" spans="1:14" s="294" customFormat="1" ht="15.95" customHeight="1" x14ac:dyDescent="0.25">
      <c r="A51" s="293"/>
      <c r="B51" s="231" t="s">
        <v>227</v>
      </c>
      <c r="C51" s="235"/>
      <c r="D51" s="234"/>
      <c r="E51" s="229"/>
      <c r="F51" s="223">
        <f>IF(F50=0,0,((F49/(1+'Ingredients Price List'!$P$2))-F50)/(F49/(1+'Ingredients Price List'!$P$2)))</f>
        <v>0</v>
      </c>
      <c r="G51" s="190"/>
      <c r="H51" s="262"/>
      <c r="I51" s="189"/>
      <c r="J51" s="188"/>
      <c r="K51" s="188"/>
      <c r="L51" s="189"/>
      <c r="M51" s="293"/>
      <c r="N51" s="293"/>
    </row>
    <row r="52" spans="1:14" s="294" customFormat="1" ht="15.95" customHeight="1" x14ac:dyDescent="0.25">
      <c r="A52" s="293"/>
      <c r="B52" s="189"/>
      <c r="C52" s="189"/>
      <c r="D52" s="189"/>
      <c r="E52" s="189"/>
      <c r="F52" s="189"/>
      <c r="G52" s="189"/>
      <c r="H52" s="189"/>
      <c r="I52" s="189"/>
      <c r="J52" s="188"/>
      <c r="K52" s="188"/>
      <c r="L52" s="189"/>
      <c r="M52" s="293"/>
      <c r="N52" s="293"/>
    </row>
    <row r="53" spans="1:14" s="294" customFormat="1" ht="15.95" hidden="1" customHeight="1" x14ac:dyDescent="0.25">
      <c r="A53" s="293"/>
      <c r="B53" s="189"/>
      <c r="C53" s="189"/>
      <c r="D53" s="189"/>
      <c r="E53" s="189"/>
      <c r="F53" s="189"/>
      <c r="G53" s="189"/>
      <c r="H53" s="189"/>
      <c r="I53" s="188"/>
      <c r="J53" s="188"/>
      <c r="K53" s="189"/>
      <c r="L53" s="189"/>
      <c r="M53" s="293"/>
    </row>
    <row r="54" spans="1:14" s="294" customFormat="1" ht="15.95" hidden="1" customHeight="1" x14ac:dyDescent="0.25">
      <c r="A54" s="293"/>
      <c r="B54" s="189"/>
      <c r="C54" s="189"/>
      <c r="D54" s="189"/>
      <c r="E54" s="189"/>
      <c r="F54" s="189"/>
      <c r="G54" s="189"/>
      <c r="H54" s="189"/>
      <c r="I54" s="188"/>
      <c r="J54" s="188"/>
      <c r="K54" s="189"/>
      <c r="L54" s="189"/>
      <c r="M54" s="293"/>
    </row>
    <row r="55" spans="1:14" s="294" customFormat="1" ht="15.95" hidden="1" customHeight="1" x14ac:dyDescent="0.25">
      <c r="A55" s="293"/>
      <c r="B55" s="189"/>
      <c r="C55" s="189"/>
      <c r="D55" s="189"/>
      <c r="E55" s="189"/>
      <c r="F55" s="189"/>
      <c r="G55" s="189"/>
      <c r="H55" s="189"/>
      <c r="I55" s="188"/>
      <c r="J55" s="188"/>
      <c r="K55" s="189"/>
      <c r="L55" s="189"/>
      <c r="M55" s="293"/>
    </row>
    <row r="56" spans="1:14" s="294" customFormat="1" ht="15.95" customHeight="1" x14ac:dyDescent="0.25">
      <c r="A56" s="293"/>
      <c r="B56" s="189"/>
      <c r="C56" s="189"/>
      <c r="D56" s="189"/>
      <c r="E56" s="189"/>
      <c r="F56" s="189"/>
      <c r="G56" s="189"/>
      <c r="H56" s="189"/>
      <c r="I56" s="188"/>
      <c r="J56" s="188"/>
      <c r="K56" s="189"/>
      <c r="L56" s="189"/>
      <c r="M56" s="293"/>
    </row>
    <row r="57" spans="1:14" s="294" customFormat="1" ht="32.1" customHeight="1" x14ac:dyDescent="0.25">
      <c r="A57" s="293"/>
      <c r="B57" s="357" t="s">
        <v>228</v>
      </c>
      <c r="C57" s="357"/>
      <c r="D57" s="357"/>
      <c r="E57" s="357"/>
      <c r="F57" s="357"/>
      <c r="G57" s="357"/>
      <c r="H57" s="256" t="s">
        <v>229</v>
      </c>
      <c r="I57" s="256"/>
      <c r="J57" s="256"/>
      <c r="K57" s="256"/>
      <c r="L57" s="256"/>
      <c r="N57" s="293"/>
    </row>
    <row r="58" spans="1:14" s="294" customFormat="1" ht="15.95" customHeight="1" x14ac:dyDescent="0.25">
      <c r="A58" s="293"/>
      <c r="B58" s="212" t="s">
        <v>230</v>
      </c>
      <c r="C58" s="215"/>
      <c r="D58" s="210"/>
      <c r="E58" s="224">
        <f>'Ingredients Price List'!$P$4</f>
        <v>0.7</v>
      </c>
      <c r="F58" s="198"/>
      <c r="G58" s="189"/>
      <c r="H58" s="208" t="s">
        <v>230</v>
      </c>
      <c r="I58" s="212"/>
      <c r="J58" s="216"/>
      <c r="K58" s="210"/>
      <c r="L58" s="266">
        <v>0.75</v>
      </c>
      <c r="M58" s="297"/>
      <c r="N58" s="293"/>
    </row>
    <row r="59" spans="1:14" s="294" customFormat="1" ht="15.95" customHeight="1" x14ac:dyDescent="0.25">
      <c r="A59" s="293"/>
      <c r="B59" s="230" t="s">
        <v>231</v>
      </c>
      <c r="C59" s="215"/>
      <c r="D59" s="210"/>
      <c r="E59" s="225">
        <f>1-E58</f>
        <v>0.30000000000000004</v>
      </c>
      <c r="F59" s="199"/>
      <c r="G59" s="189"/>
      <c r="H59" s="230" t="s">
        <v>231</v>
      </c>
      <c r="I59" s="215"/>
      <c r="J59" s="216"/>
      <c r="K59" s="210"/>
      <c r="L59" s="228">
        <f>1-L58</f>
        <v>0.25</v>
      </c>
      <c r="M59" s="297"/>
      <c r="N59" s="293"/>
    </row>
    <row r="60" spans="1:14" s="294" customFormat="1" ht="15.95" customHeight="1" x14ac:dyDescent="0.25">
      <c r="A60" s="293"/>
      <c r="B60" s="230" t="s">
        <v>232</v>
      </c>
      <c r="C60" s="216"/>
      <c r="D60" s="210"/>
      <c r="E60" s="226">
        <f>G41</f>
        <v>0</v>
      </c>
      <c r="F60" s="200"/>
      <c r="G60" s="189"/>
      <c r="H60" s="230" t="s">
        <v>232</v>
      </c>
      <c r="I60" s="216"/>
      <c r="J60" s="216"/>
      <c r="K60" s="210"/>
      <c r="L60" s="226">
        <f>G41</f>
        <v>0</v>
      </c>
      <c r="M60" s="297"/>
      <c r="N60" s="293"/>
    </row>
    <row r="61" spans="1:14" s="300" customFormat="1" ht="15.95" customHeight="1" x14ac:dyDescent="0.25">
      <c r="A61" s="298"/>
      <c r="B61" s="230" t="s">
        <v>233</v>
      </c>
      <c r="C61" s="216"/>
      <c r="D61" s="232"/>
      <c r="E61" s="226">
        <f>E60/E59</f>
        <v>0</v>
      </c>
      <c r="F61" s="200"/>
      <c r="G61" s="201"/>
      <c r="H61" s="230" t="s">
        <v>233</v>
      </c>
      <c r="I61" s="216"/>
      <c r="J61" s="236"/>
      <c r="K61" s="232"/>
      <c r="L61" s="226">
        <f>L60/L59</f>
        <v>0</v>
      </c>
      <c r="M61" s="299"/>
      <c r="N61" s="298"/>
    </row>
    <row r="62" spans="1:14" s="294" customFormat="1" ht="15.95" customHeight="1" x14ac:dyDescent="0.25">
      <c r="A62" s="293"/>
      <c r="B62" s="230" t="s">
        <v>234</v>
      </c>
      <c r="C62" s="216"/>
      <c r="D62" s="210"/>
      <c r="E62" s="226">
        <f>'Ingredients Price List'!$P$2*E61</f>
        <v>0</v>
      </c>
      <c r="F62" s="200"/>
      <c r="G62" s="189"/>
      <c r="H62" s="230" t="s">
        <v>234</v>
      </c>
      <c r="I62" s="216"/>
      <c r="J62" s="216"/>
      <c r="K62" s="210"/>
      <c r="L62" s="226">
        <f>'Ingredients Price List'!$P$2*L61</f>
        <v>0</v>
      </c>
      <c r="M62" s="297"/>
      <c r="N62" s="293"/>
    </row>
    <row r="63" spans="1:14" s="294" customFormat="1" ht="15.95" customHeight="1" x14ac:dyDescent="0.25">
      <c r="A63" s="293"/>
      <c r="B63" s="231" t="s">
        <v>235</v>
      </c>
      <c r="C63" s="234"/>
      <c r="D63" s="233"/>
      <c r="E63" s="227">
        <f>SUM(E61:E62)</f>
        <v>0</v>
      </c>
      <c r="F63" s="187"/>
      <c r="G63" s="189"/>
      <c r="H63" s="231" t="s">
        <v>235</v>
      </c>
      <c r="I63" s="234"/>
      <c r="J63" s="235"/>
      <c r="K63" s="233"/>
      <c r="L63" s="227">
        <f>SUM(L61:L62)</f>
        <v>0</v>
      </c>
      <c r="M63" s="301"/>
      <c r="N63" s="293"/>
    </row>
    <row r="64" spans="1:14" ht="15.95" customHeight="1" x14ac:dyDescent="0.35">
      <c r="A64" s="274"/>
      <c r="B64" s="302"/>
      <c r="C64" s="303"/>
      <c r="D64" s="304"/>
      <c r="E64" s="304"/>
      <c r="F64" s="304"/>
      <c r="G64" s="304"/>
      <c r="H64" s="304"/>
      <c r="I64" s="302"/>
      <c r="J64" s="303"/>
      <c r="K64" s="274"/>
      <c r="L64" s="305"/>
      <c r="M64" s="274"/>
      <c r="N64" s="274"/>
    </row>
    <row r="65" spans="2:12" ht="15.95" customHeight="1" x14ac:dyDescent="0.35">
      <c r="B65" s="306"/>
      <c r="D65" s="306"/>
      <c r="E65" s="306"/>
      <c r="F65" s="306"/>
      <c r="G65" s="306"/>
      <c r="H65" s="306"/>
      <c r="I65" s="306"/>
      <c r="L65" s="307"/>
    </row>
    <row r="66" spans="2:12" ht="15.95" customHeight="1" x14ac:dyDescent="0.35">
      <c r="B66" s="306"/>
      <c r="D66" s="306"/>
      <c r="E66" s="306"/>
      <c r="F66" s="306"/>
      <c r="G66" s="306"/>
      <c r="H66" s="306"/>
      <c r="I66" s="306"/>
      <c r="L66" s="308"/>
    </row>
    <row r="67" spans="2:12" ht="15.95" customHeight="1" x14ac:dyDescent="0.35">
      <c r="B67" s="354"/>
      <c r="C67" s="354"/>
      <c r="D67" s="354"/>
      <c r="E67" s="354"/>
      <c r="F67" s="354"/>
      <c r="G67" s="354"/>
      <c r="H67" s="354"/>
      <c r="I67" s="354"/>
      <c r="J67" s="354"/>
      <c r="K67" s="354"/>
      <c r="L67" s="306"/>
    </row>
    <row r="68" spans="2:12" ht="15.95" customHeight="1" x14ac:dyDescent="0.35">
      <c r="L68" s="306"/>
    </row>
    <row r="69" spans="2:12" ht="15.95" customHeight="1" x14ac:dyDescent="0.35">
      <c r="B69" s="306"/>
      <c r="D69" s="306"/>
      <c r="E69" s="306"/>
      <c r="F69" s="306"/>
      <c r="G69" s="306"/>
      <c r="H69" s="306"/>
      <c r="I69" s="306"/>
      <c r="J69" s="306"/>
      <c r="L69" s="306"/>
    </row>
    <row r="70" spans="2:12" ht="15.95" customHeight="1" x14ac:dyDescent="0.35">
      <c r="B70" s="306"/>
    </row>
    <row r="71" spans="2:12" ht="15.95" customHeight="1" x14ac:dyDescent="0.35">
      <c r="B71" s="306"/>
    </row>
    <row r="72" spans="2:12" ht="15.95" customHeight="1" x14ac:dyDescent="0.35">
      <c r="B72" s="306"/>
    </row>
    <row r="73" spans="2:12" ht="15.95" customHeight="1" x14ac:dyDescent="0.35">
      <c r="B73" s="306"/>
    </row>
    <row r="74" spans="2:12" ht="15.95" customHeight="1" x14ac:dyDescent="0.35">
      <c r="B74" s="306"/>
    </row>
  </sheetData>
  <sheetProtection algorithmName="SHA-512" hashValue="TtSgn4DgauYFT/HXjwR2+kSHvwJaHXGtfPeCe+dPrUte5WyegSh3EhbSHks8ae9JYRr2NN+IEox19uBQedNO/w==" saltValue="ZEMSY+zjSGu3MDHyvYgbvQ==" spinCount="100000" sheet="1" objects="1" scenarios="1" formatCells="0" formatColumns="0" formatRows="0"/>
  <mergeCells count="38">
    <mergeCell ref="F8:H8"/>
    <mergeCell ref="B4:D4"/>
    <mergeCell ref="K4:M4"/>
    <mergeCell ref="D7:E7"/>
    <mergeCell ref="F31:H31"/>
    <mergeCell ref="F20:H20"/>
    <mergeCell ref="F9:H9"/>
    <mergeCell ref="F10:H10"/>
    <mergeCell ref="F11:H11"/>
    <mergeCell ref="F12:H12"/>
    <mergeCell ref="F13:H13"/>
    <mergeCell ref="F14:H14"/>
    <mergeCell ref="F15:H15"/>
    <mergeCell ref="F16:H16"/>
    <mergeCell ref="F17:H17"/>
    <mergeCell ref="F18:H18"/>
    <mergeCell ref="F19:H19"/>
    <mergeCell ref="F26:H26"/>
    <mergeCell ref="F27:H27"/>
    <mergeCell ref="F28:H28"/>
    <mergeCell ref="F29:H29"/>
    <mergeCell ref="F25:H25"/>
    <mergeCell ref="F30:H30"/>
    <mergeCell ref="C2:K2"/>
    <mergeCell ref="C1:K1"/>
    <mergeCell ref="B6:K6"/>
    <mergeCell ref="B67:K67"/>
    <mergeCell ref="F33:H33"/>
    <mergeCell ref="F34:H34"/>
    <mergeCell ref="F35:H35"/>
    <mergeCell ref="B44:J44"/>
    <mergeCell ref="B49:E49"/>
    <mergeCell ref="B57:G57"/>
    <mergeCell ref="F32:H32"/>
    <mergeCell ref="F21:H21"/>
    <mergeCell ref="F22:H22"/>
    <mergeCell ref="F23:H23"/>
    <mergeCell ref="F24:H24"/>
  </mergeCells>
  <conditionalFormatting sqref="B8:B35">
    <cfRule type="cellIs" dxfId="0" priority="1" stopIfTrue="1" operator="equal">
      <formula>"Any"</formula>
    </cfRule>
  </conditionalFormatting>
  <dataValidations count="7">
    <dataValidation type="list" allowBlank="1" showInputMessage="1" showErrorMessage="1" error="Please choose an ingredient from the drop down menu" promptTitle="Choose an Ingredient" prompt="Select an Ingredient from the dropdown menu._x000a_If the dropdown menu is not available (Click the arrow on the right) you need to first select Ingredient Category. _x000a_Choose Category All to see all possible ingredients." sqref="F8:H35" xr:uid="{CAF94395-601E-4667-AB80-253E73AC074F}">
      <formula1>OFFSET(INDIRECT(CLEAN((SUBSTITUTE(SUBSTITUTE(SUBSTITUTE(SUBSTITUTE(B8,CHAR(44),CHAR(9)),CHAR(38),CHAR(9)),CHAR(47),CHAR(9)),CHAR(32),CHAR(9))))),0,0,A8-1,1)</formula1>
    </dataValidation>
    <dataValidation type="decimal" operator="lessThan" allowBlank="1" showInputMessage="1" showErrorMessage="1" errorTitle="Target Gross Profit" error="You must enter a percentage in this field._x000a_If you want 70% profit, enter 70% or 0.7, for 55% enter 55% or 0.55 etc" sqref="L58 JH58 TD58 ACZ58 AMV58 AWR58 BGN58 BQJ58 CAF58 CKB58 CTX58 DDT58 DNP58 DXL58 EHH58 ERD58 FAZ58 FKV58 FUR58 GEN58 GOJ58 GYF58 HIB58 HRX58 IBT58 ILP58 IVL58 JFH58 JPD58 JYZ58 KIV58 KSR58 LCN58 LMJ58 LWF58 MGB58 MPX58 MZT58 NJP58 NTL58 ODH58 OND58 OWZ58 PGV58 PQR58 QAN58 QKJ58 QUF58 REB58 RNX58 RXT58 SHP58 SRL58 TBH58 TLD58 TUZ58 UEV58 UOR58 UYN58 VIJ58 VSF58 WCB58 WLX58 WVT58 L65594 JH65594 TD65594 ACZ65594 AMV65594 AWR65594 BGN65594 BQJ65594 CAF65594 CKB65594 CTX65594 DDT65594 DNP65594 DXL65594 EHH65594 ERD65594 FAZ65594 FKV65594 FUR65594 GEN65594 GOJ65594 GYF65594 HIB65594 HRX65594 IBT65594 ILP65594 IVL65594 JFH65594 JPD65594 JYZ65594 KIV65594 KSR65594 LCN65594 LMJ65594 LWF65594 MGB65594 MPX65594 MZT65594 NJP65594 NTL65594 ODH65594 OND65594 OWZ65594 PGV65594 PQR65594 QAN65594 QKJ65594 QUF65594 REB65594 RNX65594 RXT65594 SHP65594 SRL65594 TBH65594 TLD65594 TUZ65594 UEV65594 UOR65594 UYN65594 VIJ65594 VSF65594 WCB65594 WLX65594 WVT65594 L131130 JH131130 TD131130 ACZ131130 AMV131130 AWR131130 BGN131130 BQJ131130 CAF131130 CKB131130 CTX131130 DDT131130 DNP131130 DXL131130 EHH131130 ERD131130 FAZ131130 FKV131130 FUR131130 GEN131130 GOJ131130 GYF131130 HIB131130 HRX131130 IBT131130 ILP131130 IVL131130 JFH131130 JPD131130 JYZ131130 KIV131130 KSR131130 LCN131130 LMJ131130 LWF131130 MGB131130 MPX131130 MZT131130 NJP131130 NTL131130 ODH131130 OND131130 OWZ131130 PGV131130 PQR131130 QAN131130 QKJ131130 QUF131130 REB131130 RNX131130 RXT131130 SHP131130 SRL131130 TBH131130 TLD131130 TUZ131130 UEV131130 UOR131130 UYN131130 VIJ131130 VSF131130 WCB131130 WLX131130 WVT131130 L196666 JH196666 TD196666 ACZ196666 AMV196666 AWR196666 BGN196666 BQJ196666 CAF196666 CKB196666 CTX196666 DDT196666 DNP196666 DXL196666 EHH196666 ERD196666 FAZ196666 FKV196666 FUR196666 GEN196666 GOJ196666 GYF196666 HIB196666 HRX196666 IBT196666 ILP196666 IVL196666 JFH196666 JPD196666 JYZ196666 KIV196666 KSR196666 LCN196666 LMJ196666 LWF196666 MGB196666 MPX196666 MZT196666 NJP196666 NTL196666 ODH196666 OND196666 OWZ196666 PGV196666 PQR196666 QAN196666 QKJ196666 QUF196666 REB196666 RNX196666 RXT196666 SHP196666 SRL196666 TBH196666 TLD196666 TUZ196666 UEV196666 UOR196666 UYN196666 VIJ196666 VSF196666 WCB196666 WLX196666 WVT196666 L262202 JH262202 TD262202 ACZ262202 AMV262202 AWR262202 BGN262202 BQJ262202 CAF262202 CKB262202 CTX262202 DDT262202 DNP262202 DXL262202 EHH262202 ERD262202 FAZ262202 FKV262202 FUR262202 GEN262202 GOJ262202 GYF262202 HIB262202 HRX262202 IBT262202 ILP262202 IVL262202 JFH262202 JPD262202 JYZ262202 KIV262202 KSR262202 LCN262202 LMJ262202 LWF262202 MGB262202 MPX262202 MZT262202 NJP262202 NTL262202 ODH262202 OND262202 OWZ262202 PGV262202 PQR262202 QAN262202 QKJ262202 QUF262202 REB262202 RNX262202 RXT262202 SHP262202 SRL262202 TBH262202 TLD262202 TUZ262202 UEV262202 UOR262202 UYN262202 VIJ262202 VSF262202 WCB262202 WLX262202 WVT262202 L327738 JH327738 TD327738 ACZ327738 AMV327738 AWR327738 BGN327738 BQJ327738 CAF327738 CKB327738 CTX327738 DDT327738 DNP327738 DXL327738 EHH327738 ERD327738 FAZ327738 FKV327738 FUR327738 GEN327738 GOJ327738 GYF327738 HIB327738 HRX327738 IBT327738 ILP327738 IVL327738 JFH327738 JPD327738 JYZ327738 KIV327738 KSR327738 LCN327738 LMJ327738 LWF327738 MGB327738 MPX327738 MZT327738 NJP327738 NTL327738 ODH327738 OND327738 OWZ327738 PGV327738 PQR327738 QAN327738 QKJ327738 QUF327738 REB327738 RNX327738 RXT327738 SHP327738 SRL327738 TBH327738 TLD327738 TUZ327738 UEV327738 UOR327738 UYN327738 VIJ327738 VSF327738 WCB327738 WLX327738 WVT327738 L393274 JH393274 TD393274 ACZ393274 AMV393274 AWR393274 BGN393274 BQJ393274 CAF393274 CKB393274 CTX393274 DDT393274 DNP393274 DXL393274 EHH393274 ERD393274 FAZ393274 FKV393274 FUR393274 GEN393274 GOJ393274 GYF393274 HIB393274 HRX393274 IBT393274 ILP393274 IVL393274 JFH393274 JPD393274 JYZ393274 KIV393274 KSR393274 LCN393274 LMJ393274 LWF393274 MGB393274 MPX393274 MZT393274 NJP393274 NTL393274 ODH393274 OND393274 OWZ393274 PGV393274 PQR393274 QAN393274 QKJ393274 QUF393274 REB393274 RNX393274 RXT393274 SHP393274 SRL393274 TBH393274 TLD393274 TUZ393274 UEV393274 UOR393274 UYN393274 VIJ393274 VSF393274 WCB393274 WLX393274 WVT393274 L458810 JH458810 TD458810 ACZ458810 AMV458810 AWR458810 BGN458810 BQJ458810 CAF458810 CKB458810 CTX458810 DDT458810 DNP458810 DXL458810 EHH458810 ERD458810 FAZ458810 FKV458810 FUR458810 GEN458810 GOJ458810 GYF458810 HIB458810 HRX458810 IBT458810 ILP458810 IVL458810 JFH458810 JPD458810 JYZ458810 KIV458810 KSR458810 LCN458810 LMJ458810 LWF458810 MGB458810 MPX458810 MZT458810 NJP458810 NTL458810 ODH458810 OND458810 OWZ458810 PGV458810 PQR458810 QAN458810 QKJ458810 QUF458810 REB458810 RNX458810 RXT458810 SHP458810 SRL458810 TBH458810 TLD458810 TUZ458810 UEV458810 UOR458810 UYN458810 VIJ458810 VSF458810 WCB458810 WLX458810 WVT458810 L524346 JH524346 TD524346 ACZ524346 AMV524346 AWR524346 BGN524346 BQJ524346 CAF524346 CKB524346 CTX524346 DDT524346 DNP524346 DXL524346 EHH524346 ERD524346 FAZ524346 FKV524346 FUR524346 GEN524346 GOJ524346 GYF524346 HIB524346 HRX524346 IBT524346 ILP524346 IVL524346 JFH524346 JPD524346 JYZ524346 KIV524346 KSR524346 LCN524346 LMJ524346 LWF524346 MGB524346 MPX524346 MZT524346 NJP524346 NTL524346 ODH524346 OND524346 OWZ524346 PGV524346 PQR524346 QAN524346 QKJ524346 QUF524346 REB524346 RNX524346 RXT524346 SHP524346 SRL524346 TBH524346 TLD524346 TUZ524346 UEV524346 UOR524346 UYN524346 VIJ524346 VSF524346 WCB524346 WLX524346 WVT524346 L589882 JH589882 TD589882 ACZ589882 AMV589882 AWR589882 BGN589882 BQJ589882 CAF589882 CKB589882 CTX589882 DDT589882 DNP589882 DXL589882 EHH589882 ERD589882 FAZ589882 FKV589882 FUR589882 GEN589882 GOJ589882 GYF589882 HIB589882 HRX589882 IBT589882 ILP589882 IVL589882 JFH589882 JPD589882 JYZ589882 KIV589882 KSR589882 LCN589882 LMJ589882 LWF589882 MGB589882 MPX589882 MZT589882 NJP589882 NTL589882 ODH589882 OND589882 OWZ589882 PGV589882 PQR589882 QAN589882 QKJ589882 QUF589882 REB589882 RNX589882 RXT589882 SHP589882 SRL589882 TBH589882 TLD589882 TUZ589882 UEV589882 UOR589882 UYN589882 VIJ589882 VSF589882 WCB589882 WLX589882 WVT589882 L655418 JH655418 TD655418 ACZ655418 AMV655418 AWR655418 BGN655418 BQJ655418 CAF655418 CKB655418 CTX655418 DDT655418 DNP655418 DXL655418 EHH655418 ERD655418 FAZ655418 FKV655418 FUR655418 GEN655418 GOJ655418 GYF655418 HIB655418 HRX655418 IBT655418 ILP655418 IVL655418 JFH655418 JPD655418 JYZ655418 KIV655418 KSR655418 LCN655418 LMJ655418 LWF655418 MGB655418 MPX655418 MZT655418 NJP655418 NTL655418 ODH655418 OND655418 OWZ655418 PGV655418 PQR655418 QAN655418 QKJ655418 QUF655418 REB655418 RNX655418 RXT655418 SHP655418 SRL655418 TBH655418 TLD655418 TUZ655418 UEV655418 UOR655418 UYN655418 VIJ655418 VSF655418 WCB655418 WLX655418 WVT655418 L720954 JH720954 TD720954 ACZ720954 AMV720954 AWR720954 BGN720954 BQJ720954 CAF720954 CKB720954 CTX720954 DDT720954 DNP720954 DXL720954 EHH720954 ERD720954 FAZ720954 FKV720954 FUR720954 GEN720954 GOJ720954 GYF720954 HIB720954 HRX720954 IBT720954 ILP720954 IVL720954 JFH720954 JPD720954 JYZ720954 KIV720954 KSR720954 LCN720954 LMJ720954 LWF720954 MGB720954 MPX720954 MZT720954 NJP720954 NTL720954 ODH720954 OND720954 OWZ720954 PGV720954 PQR720954 QAN720954 QKJ720954 QUF720954 REB720954 RNX720954 RXT720954 SHP720954 SRL720954 TBH720954 TLD720954 TUZ720954 UEV720954 UOR720954 UYN720954 VIJ720954 VSF720954 WCB720954 WLX720954 WVT720954 L786490 JH786490 TD786490 ACZ786490 AMV786490 AWR786490 BGN786490 BQJ786490 CAF786490 CKB786490 CTX786490 DDT786490 DNP786490 DXL786490 EHH786490 ERD786490 FAZ786490 FKV786490 FUR786490 GEN786490 GOJ786490 GYF786490 HIB786490 HRX786490 IBT786490 ILP786490 IVL786490 JFH786490 JPD786490 JYZ786490 KIV786490 KSR786490 LCN786490 LMJ786490 LWF786490 MGB786490 MPX786490 MZT786490 NJP786490 NTL786490 ODH786490 OND786490 OWZ786490 PGV786490 PQR786490 QAN786490 QKJ786490 QUF786490 REB786490 RNX786490 RXT786490 SHP786490 SRL786490 TBH786490 TLD786490 TUZ786490 UEV786490 UOR786490 UYN786490 VIJ786490 VSF786490 WCB786490 WLX786490 WVT786490 L852026 JH852026 TD852026 ACZ852026 AMV852026 AWR852026 BGN852026 BQJ852026 CAF852026 CKB852026 CTX852026 DDT852026 DNP852026 DXL852026 EHH852026 ERD852026 FAZ852026 FKV852026 FUR852026 GEN852026 GOJ852026 GYF852026 HIB852026 HRX852026 IBT852026 ILP852026 IVL852026 JFH852026 JPD852026 JYZ852026 KIV852026 KSR852026 LCN852026 LMJ852026 LWF852026 MGB852026 MPX852026 MZT852026 NJP852026 NTL852026 ODH852026 OND852026 OWZ852026 PGV852026 PQR852026 QAN852026 QKJ852026 QUF852026 REB852026 RNX852026 RXT852026 SHP852026 SRL852026 TBH852026 TLD852026 TUZ852026 UEV852026 UOR852026 UYN852026 VIJ852026 VSF852026 WCB852026 WLX852026 WVT852026 L917562 JH917562 TD917562 ACZ917562 AMV917562 AWR917562 BGN917562 BQJ917562 CAF917562 CKB917562 CTX917562 DDT917562 DNP917562 DXL917562 EHH917562 ERD917562 FAZ917562 FKV917562 FUR917562 GEN917562 GOJ917562 GYF917562 HIB917562 HRX917562 IBT917562 ILP917562 IVL917562 JFH917562 JPD917562 JYZ917562 KIV917562 KSR917562 LCN917562 LMJ917562 LWF917562 MGB917562 MPX917562 MZT917562 NJP917562 NTL917562 ODH917562 OND917562 OWZ917562 PGV917562 PQR917562 QAN917562 QKJ917562 QUF917562 REB917562 RNX917562 RXT917562 SHP917562 SRL917562 TBH917562 TLD917562 TUZ917562 UEV917562 UOR917562 UYN917562 VIJ917562 VSF917562 WCB917562 WLX917562 WVT917562 L983098 JH983098 TD983098 ACZ983098 AMV983098 AWR983098 BGN983098 BQJ983098 CAF983098 CKB983098 CTX983098 DDT983098 DNP983098 DXL983098 EHH983098 ERD983098 FAZ983098 FKV983098 FUR983098 GEN983098 GOJ983098 GYF983098 HIB983098 HRX983098 IBT983098 ILP983098 IVL983098 JFH983098 JPD983098 JYZ983098 KIV983098 KSR983098 LCN983098 LMJ983098 LWF983098 MGB983098 MPX983098 MZT983098 NJP983098 NTL983098 ODH983098 OND983098 OWZ983098 PGV983098 PQR983098 QAN983098 QKJ983098 QUF983098 REB983098 RNX983098 RXT983098 SHP983098 SRL983098 TBH983098 TLD983098 TUZ983098 UEV983098 UOR983098 UYN983098 VIJ983098 VSF983098 WCB983098 WLX983098 WVT983098" xr:uid="{91019C51-4724-4E16-8D52-5BE333FAC505}">
      <formula1>1</formula1>
    </dataValidation>
    <dataValidation type="decimal" operator="greaterThan" allowBlank="1" showInputMessage="1" showErrorMessage="1" errorTitle="Proposed Selling Price" error="This is the price you propose to charge, it must be greater than 0." sqref="F49 JB49 SX49 ACT49 AMP49 AWL49 BGH49 BQD49 BZZ49 CJV49 CTR49 DDN49 DNJ49 DXF49 EHB49 EQX49 FAT49 FKP49 FUL49 GEH49 GOD49 GXZ49 HHV49 HRR49 IBN49 ILJ49 IVF49 JFB49 JOX49 JYT49 KIP49 KSL49 LCH49 LMD49 LVZ49 MFV49 MPR49 MZN49 NJJ49 NTF49 ODB49 OMX49 OWT49 PGP49 PQL49 QAH49 QKD49 QTZ49 RDV49 RNR49 RXN49 SHJ49 SRF49 TBB49 TKX49 TUT49 UEP49 UOL49 UYH49 VID49 VRZ49 WBV49 WLR49 WVN49 F65585 JB65585 SX65585 ACT65585 AMP65585 AWL65585 BGH65585 BQD65585 BZZ65585 CJV65585 CTR65585 DDN65585 DNJ65585 DXF65585 EHB65585 EQX65585 FAT65585 FKP65585 FUL65585 GEH65585 GOD65585 GXZ65585 HHV65585 HRR65585 IBN65585 ILJ65585 IVF65585 JFB65585 JOX65585 JYT65585 KIP65585 KSL65585 LCH65585 LMD65585 LVZ65585 MFV65585 MPR65585 MZN65585 NJJ65585 NTF65585 ODB65585 OMX65585 OWT65585 PGP65585 PQL65585 QAH65585 QKD65585 QTZ65585 RDV65585 RNR65585 RXN65585 SHJ65585 SRF65585 TBB65585 TKX65585 TUT65585 UEP65585 UOL65585 UYH65585 VID65585 VRZ65585 WBV65585 WLR65585 WVN65585 F131121 JB131121 SX131121 ACT131121 AMP131121 AWL131121 BGH131121 BQD131121 BZZ131121 CJV131121 CTR131121 DDN131121 DNJ131121 DXF131121 EHB131121 EQX131121 FAT131121 FKP131121 FUL131121 GEH131121 GOD131121 GXZ131121 HHV131121 HRR131121 IBN131121 ILJ131121 IVF131121 JFB131121 JOX131121 JYT131121 KIP131121 KSL131121 LCH131121 LMD131121 LVZ131121 MFV131121 MPR131121 MZN131121 NJJ131121 NTF131121 ODB131121 OMX131121 OWT131121 PGP131121 PQL131121 QAH131121 QKD131121 QTZ131121 RDV131121 RNR131121 RXN131121 SHJ131121 SRF131121 TBB131121 TKX131121 TUT131121 UEP131121 UOL131121 UYH131121 VID131121 VRZ131121 WBV131121 WLR131121 WVN131121 F196657 JB196657 SX196657 ACT196657 AMP196657 AWL196657 BGH196657 BQD196657 BZZ196657 CJV196657 CTR196657 DDN196657 DNJ196657 DXF196657 EHB196657 EQX196657 FAT196657 FKP196657 FUL196657 GEH196657 GOD196657 GXZ196657 HHV196657 HRR196657 IBN196657 ILJ196657 IVF196657 JFB196657 JOX196657 JYT196657 KIP196657 KSL196657 LCH196657 LMD196657 LVZ196657 MFV196657 MPR196657 MZN196657 NJJ196657 NTF196657 ODB196657 OMX196657 OWT196657 PGP196657 PQL196657 QAH196657 QKD196657 QTZ196657 RDV196657 RNR196657 RXN196657 SHJ196657 SRF196657 TBB196657 TKX196657 TUT196657 UEP196657 UOL196657 UYH196657 VID196657 VRZ196657 WBV196657 WLR196657 WVN196657 F262193 JB262193 SX262193 ACT262193 AMP262193 AWL262193 BGH262193 BQD262193 BZZ262193 CJV262193 CTR262193 DDN262193 DNJ262193 DXF262193 EHB262193 EQX262193 FAT262193 FKP262193 FUL262193 GEH262193 GOD262193 GXZ262193 HHV262193 HRR262193 IBN262193 ILJ262193 IVF262193 JFB262193 JOX262193 JYT262193 KIP262193 KSL262193 LCH262193 LMD262193 LVZ262193 MFV262193 MPR262193 MZN262193 NJJ262193 NTF262193 ODB262193 OMX262193 OWT262193 PGP262193 PQL262193 QAH262193 QKD262193 QTZ262193 RDV262193 RNR262193 RXN262193 SHJ262193 SRF262193 TBB262193 TKX262193 TUT262193 UEP262193 UOL262193 UYH262193 VID262193 VRZ262193 WBV262193 WLR262193 WVN262193 F327729 JB327729 SX327729 ACT327729 AMP327729 AWL327729 BGH327729 BQD327729 BZZ327729 CJV327729 CTR327729 DDN327729 DNJ327729 DXF327729 EHB327729 EQX327729 FAT327729 FKP327729 FUL327729 GEH327729 GOD327729 GXZ327729 HHV327729 HRR327729 IBN327729 ILJ327729 IVF327729 JFB327729 JOX327729 JYT327729 KIP327729 KSL327729 LCH327729 LMD327729 LVZ327729 MFV327729 MPR327729 MZN327729 NJJ327729 NTF327729 ODB327729 OMX327729 OWT327729 PGP327729 PQL327729 QAH327729 QKD327729 QTZ327729 RDV327729 RNR327729 RXN327729 SHJ327729 SRF327729 TBB327729 TKX327729 TUT327729 UEP327729 UOL327729 UYH327729 VID327729 VRZ327729 WBV327729 WLR327729 WVN327729 F393265 JB393265 SX393265 ACT393265 AMP393265 AWL393265 BGH393265 BQD393265 BZZ393265 CJV393265 CTR393265 DDN393265 DNJ393265 DXF393265 EHB393265 EQX393265 FAT393265 FKP393265 FUL393265 GEH393265 GOD393265 GXZ393265 HHV393265 HRR393265 IBN393265 ILJ393265 IVF393265 JFB393265 JOX393265 JYT393265 KIP393265 KSL393265 LCH393265 LMD393265 LVZ393265 MFV393265 MPR393265 MZN393265 NJJ393265 NTF393265 ODB393265 OMX393265 OWT393265 PGP393265 PQL393265 QAH393265 QKD393265 QTZ393265 RDV393265 RNR393265 RXN393265 SHJ393265 SRF393265 TBB393265 TKX393265 TUT393265 UEP393265 UOL393265 UYH393265 VID393265 VRZ393265 WBV393265 WLR393265 WVN393265 F458801 JB458801 SX458801 ACT458801 AMP458801 AWL458801 BGH458801 BQD458801 BZZ458801 CJV458801 CTR458801 DDN458801 DNJ458801 DXF458801 EHB458801 EQX458801 FAT458801 FKP458801 FUL458801 GEH458801 GOD458801 GXZ458801 HHV458801 HRR458801 IBN458801 ILJ458801 IVF458801 JFB458801 JOX458801 JYT458801 KIP458801 KSL458801 LCH458801 LMD458801 LVZ458801 MFV458801 MPR458801 MZN458801 NJJ458801 NTF458801 ODB458801 OMX458801 OWT458801 PGP458801 PQL458801 QAH458801 QKD458801 QTZ458801 RDV458801 RNR458801 RXN458801 SHJ458801 SRF458801 TBB458801 TKX458801 TUT458801 UEP458801 UOL458801 UYH458801 VID458801 VRZ458801 WBV458801 WLR458801 WVN458801 F524337 JB524337 SX524337 ACT524337 AMP524337 AWL524337 BGH524337 BQD524337 BZZ524337 CJV524337 CTR524337 DDN524337 DNJ524337 DXF524337 EHB524337 EQX524337 FAT524337 FKP524337 FUL524337 GEH524337 GOD524337 GXZ524337 HHV524337 HRR524337 IBN524337 ILJ524337 IVF524337 JFB524337 JOX524337 JYT524337 KIP524337 KSL524337 LCH524337 LMD524337 LVZ524337 MFV524337 MPR524337 MZN524337 NJJ524337 NTF524337 ODB524337 OMX524337 OWT524337 PGP524337 PQL524337 QAH524337 QKD524337 QTZ524337 RDV524337 RNR524337 RXN524337 SHJ524337 SRF524337 TBB524337 TKX524337 TUT524337 UEP524337 UOL524337 UYH524337 VID524337 VRZ524337 WBV524337 WLR524337 WVN524337 F589873 JB589873 SX589873 ACT589873 AMP589873 AWL589873 BGH589873 BQD589873 BZZ589873 CJV589873 CTR589873 DDN589873 DNJ589873 DXF589873 EHB589873 EQX589873 FAT589873 FKP589873 FUL589873 GEH589873 GOD589873 GXZ589873 HHV589873 HRR589873 IBN589873 ILJ589873 IVF589873 JFB589873 JOX589873 JYT589873 KIP589873 KSL589873 LCH589873 LMD589873 LVZ589873 MFV589873 MPR589873 MZN589873 NJJ589873 NTF589873 ODB589873 OMX589873 OWT589873 PGP589873 PQL589873 QAH589873 QKD589873 QTZ589873 RDV589873 RNR589873 RXN589873 SHJ589873 SRF589873 TBB589873 TKX589873 TUT589873 UEP589873 UOL589873 UYH589873 VID589873 VRZ589873 WBV589873 WLR589873 WVN589873 F655409 JB655409 SX655409 ACT655409 AMP655409 AWL655409 BGH655409 BQD655409 BZZ655409 CJV655409 CTR655409 DDN655409 DNJ655409 DXF655409 EHB655409 EQX655409 FAT655409 FKP655409 FUL655409 GEH655409 GOD655409 GXZ655409 HHV655409 HRR655409 IBN655409 ILJ655409 IVF655409 JFB655409 JOX655409 JYT655409 KIP655409 KSL655409 LCH655409 LMD655409 LVZ655409 MFV655409 MPR655409 MZN655409 NJJ655409 NTF655409 ODB655409 OMX655409 OWT655409 PGP655409 PQL655409 QAH655409 QKD655409 QTZ655409 RDV655409 RNR655409 RXN655409 SHJ655409 SRF655409 TBB655409 TKX655409 TUT655409 UEP655409 UOL655409 UYH655409 VID655409 VRZ655409 WBV655409 WLR655409 WVN655409 F720945 JB720945 SX720945 ACT720945 AMP720945 AWL720945 BGH720945 BQD720945 BZZ720945 CJV720945 CTR720945 DDN720945 DNJ720945 DXF720945 EHB720945 EQX720945 FAT720945 FKP720945 FUL720945 GEH720945 GOD720945 GXZ720945 HHV720945 HRR720945 IBN720945 ILJ720945 IVF720945 JFB720945 JOX720945 JYT720945 KIP720945 KSL720945 LCH720945 LMD720945 LVZ720945 MFV720945 MPR720945 MZN720945 NJJ720945 NTF720945 ODB720945 OMX720945 OWT720945 PGP720945 PQL720945 QAH720945 QKD720945 QTZ720945 RDV720945 RNR720945 RXN720945 SHJ720945 SRF720945 TBB720945 TKX720945 TUT720945 UEP720945 UOL720945 UYH720945 VID720945 VRZ720945 WBV720945 WLR720945 WVN720945 F786481 JB786481 SX786481 ACT786481 AMP786481 AWL786481 BGH786481 BQD786481 BZZ786481 CJV786481 CTR786481 DDN786481 DNJ786481 DXF786481 EHB786481 EQX786481 FAT786481 FKP786481 FUL786481 GEH786481 GOD786481 GXZ786481 HHV786481 HRR786481 IBN786481 ILJ786481 IVF786481 JFB786481 JOX786481 JYT786481 KIP786481 KSL786481 LCH786481 LMD786481 LVZ786481 MFV786481 MPR786481 MZN786481 NJJ786481 NTF786481 ODB786481 OMX786481 OWT786481 PGP786481 PQL786481 QAH786481 QKD786481 QTZ786481 RDV786481 RNR786481 RXN786481 SHJ786481 SRF786481 TBB786481 TKX786481 TUT786481 UEP786481 UOL786481 UYH786481 VID786481 VRZ786481 WBV786481 WLR786481 WVN786481 F852017 JB852017 SX852017 ACT852017 AMP852017 AWL852017 BGH852017 BQD852017 BZZ852017 CJV852017 CTR852017 DDN852017 DNJ852017 DXF852017 EHB852017 EQX852017 FAT852017 FKP852017 FUL852017 GEH852017 GOD852017 GXZ852017 HHV852017 HRR852017 IBN852017 ILJ852017 IVF852017 JFB852017 JOX852017 JYT852017 KIP852017 KSL852017 LCH852017 LMD852017 LVZ852017 MFV852017 MPR852017 MZN852017 NJJ852017 NTF852017 ODB852017 OMX852017 OWT852017 PGP852017 PQL852017 QAH852017 QKD852017 QTZ852017 RDV852017 RNR852017 RXN852017 SHJ852017 SRF852017 TBB852017 TKX852017 TUT852017 UEP852017 UOL852017 UYH852017 VID852017 VRZ852017 WBV852017 WLR852017 WVN852017 F917553 JB917553 SX917553 ACT917553 AMP917553 AWL917553 BGH917553 BQD917553 BZZ917553 CJV917553 CTR917553 DDN917553 DNJ917553 DXF917553 EHB917553 EQX917553 FAT917553 FKP917553 FUL917553 GEH917553 GOD917553 GXZ917553 HHV917553 HRR917553 IBN917553 ILJ917553 IVF917553 JFB917553 JOX917553 JYT917553 KIP917553 KSL917553 LCH917553 LMD917553 LVZ917553 MFV917553 MPR917553 MZN917553 NJJ917553 NTF917553 ODB917553 OMX917553 OWT917553 PGP917553 PQL917553 QAH917553 QKD917553 QTZ917553 RDV917553 RNR917553 RXN917553 SHJ917553 SRF917553 TBB917553 TKX917553 TUT917553 UEP917553 UOL917553 UYH917553 VID917553 VRZ917553 WBV917553 WLR917553 WVN917553 F983089 JB983089 SX983089 ACT983089 AMP983089 AWL983089 BGH983089 BQD983089 BZZ983089 CJV983089 CTR983089 DDN983089 DNJ983089 DXF983089 EHB983089 EQX983089 FAT983089 FKP983089 FUL983089 GEH983089 GOD983089 GXZ983089 HHV983089 HRR983089 IBN983089 ILJ983089 IVF983089 JFB983089 JOX983089 JYT983089 KIP983089 KSL983089 LCH983089 LMD983089 LVZ983089 MFV983089 MPR983089 MZN983089 NJJ983089 NTF983089 ODB983089 OMX983089 OWT983089 PGP983089 PQL983089 QAH983089 QKD983089 QTZ983089 RDV983089 RNR983089 RXN983089 SHJ983089 SRF983089 TBB983089 TKX983089 TUT983089 UEP983089 UOL983089 UYH983089 VID983089 VRZ983089 WBV983089 WLR983089 WVN983089" xr:uid="{607217F1-D9EE-4B0E-A3BA-FA8D02F6CA93}">
      <formula1>0</formula1>
    </dataValidation>
    <dataValidation type="list" showInputMessage="1" showErrorMessage="1" errorTitle="Select a Value from the Menu" error="You must select a value from the menu for this cell. _x000a_You cannot choose an ingredient if this cell is left blank. _x000a_Select:_x000a_ALL if you want to see all ingredients in the dropdown;_x000a_ANY if you do not want to use this row." sqref="WVJ983048:WVJ983075 B983048:B983075 IX983048:IX983075 ST983048:ST983075 ACP983048:ACP983075 AML983048:AML983075 AWH983048:AWH983075 BGD983048:BGD983075 BPZ983048:BPZ983075 BZV983048:BZV983075 CJR983048:CJR983075 CTN983048:CTN983075 DDJ983048:DDJ983075 DNF983048:DNF983075 DXB983048:DXB983075 EGX983048:EGX983075 EQT983048:EQT983075 FAP983048:FAP983075 FKL983048:FKL983075 FUH983048:FUH983075 GED983048:GED983075 GNZ983048:GNZ983075 GXV983048:GXV983075 HHR983048:HHR983075 HRN983048:HRN983075 IBJ983048:IBJ983075 ILF983048:ILF983075 IVB983048:IVB983075 JEX983048:JEX983075 JOT983048:JOT983075 JYP983048:JYP983075 KIL983048:KIL983075 KSH983048:KSH983075 LCD983048:LCD983075 LLZ983048:LLZ983075 LVV983048:LVV983075 MFR983048:MFR983075 MPN983048:MPN983075 MZJ983048:MZJ983075 NJF983048:NJF983075 NTB983048:NTB983075 OCX983048:OCX983075 OMT983048:OMT983075 OWP983048:OWP983075 PGL983048:PGL983075 PQH983048:PQH983075 QAD983048:QAD983075 QJZ983048:QJZ983075 QTV983048:QTV983075 RDR983048:RDR983075 RNN983048:RNN983075 RXJ983048:RXJ983075 SHF983048:SHF983075 SRB983048:SRB983075 TAX983048:TAX983075 TKT983048:TKT983075 TUP983048:TUP983075 UEL983048:UEL983075 UOH983048:UOH983075 UYD983048:UYD983075 VHZ983048:VHZ983075 VRV983048:VRV983075 WBR983048:WBR983075 WLN983048:WLN983075 B65544:B65571 IX65544:IX65571 ST65544:ST65571 ACP65544:ACP65571 AML65544:AML65571 AWH65544:AWH65571 BGD65544:BGD65571 BPZ65544:BPZ65571 BZV65544:BZV65571 CJR65544:CJR65571 CTN65544:CTN65571 DDJ65544:DDJ65571 DNF65544:DNF65571 DXB65544:DXB65571 EGX65544:EGX65571 EQT65544:EQT65571 FAP65544:FAP65571 FKL65544:FKL65571 FUH65544:FUH65571 GED65544:GED65571 GNZ65544:GNZ65571 GXV65544:GXV65571 HHR65544:HHR65571 HRN65544:HRN65571 IBJ65544:IBJ65571 ILF65544:ILF65571 IVB65544:IVB65571 JEX65544:JEX65571 JOT65544:JOT65571 JYP65544:JYP65571 KIL65544:KIL65571 KSH65544:KSH65571 LCD65544:LCD65571 LLZ65544:LLZ65571 LVV65544:LVV65571 MFR65544:MFR65571 MPN65544:MPN65571 MZJ65544:MZJ65571 NJF65544:NJF65571 NTB65544:NTB65571 OCX65544:OCX65571 OMT65544:OMT65571 OWP65544:OWP65571 PGL65544:PGL65571 PQH65544:PQH65571 QAD65544:QAD65571 QJZ65544:QJZ65571 QTV65544:QTV65571 RDR65544:RDR65571 RNN65544:RNN65571 RXJ65544:RXJ65571 SHF65544:SHF65571 SRB65544:SRB65571 TAX65544:TAX65571 TKT65544:TKT65571 TUP65544:TUP65571 UEL65544:UEL65571 UOH65544:UOH65571 UYD65544:UYD65571 VHZ65544:VHZ65571 VRV65544:VRV65571 WBR65544:WBR65571 WLN65544:WLN65571 WVJ65544:WVJ65571 B131080:B131107 IX131080:IX131107 ST131080:ST131107 ACP131080:ACP131107 AML131080:AML131107 AWH131080:AWH131107 BGD131080:BGD131107 BPZ131080:BPZ131107 BZV131080:BZV131107 CJR131080:CJR131107 CTN131080:CTN131107 DDJ131080:DDJ131107 DNF131080:DNF131107 DXB131080:DXB131107 EGX131080:EGX131107 EQT131080:EQT131107 FAP131080:FAP131107 FKL131080:FKL131107 FUH131080:FUH131107 GED131080:GED131107 GNZ131080:GNZ131107 GXV131080:GXV131107 HHR131080:HHR131107 HRN131080:HRN131107 IBJ131080:IBJ131107 ILF131080:ILF131107 IVB131080:IVB131107 JEX131080:JEX131107 JOT131080:JOT131107 JYP131080:JYP131107 KIL131080:KIL131107 KSH131080:KSH131107 LCD131080:LCD131107 LLZ131080:LLZ131107 LVV131080:LVV131107 MFR131080:MFR131107 MPN131080:MPN131107 MZJ131080:MZJ131107 NJF131080:NJF131107 NTB131080:NTB131107 OCX131080:OCX131107 OMT131080:OMT131107 OWP131080:OWP131107 PGL131080:PGL131107 PQH131080:PQH131107 QAD131080:QAD131107 QJZ131080:QJZ131107 QTV131080:QTV131107 RDR131080:RDR131107 RNN131080:RNN131107 RXJ131080:RXJ131107 SHF131080:SHF131107 SRB131080:SRB131107 TAX131080:TAX131107 TKT131080:TKT131107 TUP131080:TUP131107 UEL131080:UEL131107 UOH131080:UOH131107 UYD131080:UYD131107 VHZ131080:VHZ131107 VRV131080:VRV131107 WBR131080:WBR131107 WLN131080:WLN131107 WVJ131080:WVJ131107 B196616:B196643 IX196616:IX196643 ST196616:ST196643 ACP196616:ACP196643 AML196616:AML196643 AWH196616:AWH196643 BGD196616:BGD196643 BPZ196616:BPZ196643 BZV196616:BZV196643 CJR196616:CJR196643 CTN196616:CTN196643 DDJ196616:DDJ196643 DNF196616:DNF196643 DXB196616:DXB196643 EGX196616:EGX196643 EQT196616:EQT196643 FAP196616:FAP196643 FKL196616:FKL196643 FUH196616:FUH196643 GED196616:GED196643 GNZ196616:GNZ196643 GXV196616:GXV196643 HHR196616:HHR196643 HRN196616:HRN196643 IBJ196616:IBJ196643 ILF196616:ILF196643 IVB196616:IVB196643 JEX196616:JEX196643 JOT196616:JOT196643 JYP196616:JYP196643 KIL196616:KIL196643 KSH196616:KSH196643 LCD196616:LCD196643 LLZ196616:LLZ196643 LVV196616:LVV196643 MFR196616:MFR196643 MPN196616:MPN196643 MZJ196616:MZJ196643 NJF196616:NJF196643 NTB196616:NTB196643 OCX196616:OCX196643 OMT196616:OMT196643 OWP196616:OWP196643 PGL196616:PGL196643 PQH196616:PQH196643 QAD196616:QAD196643 QJZ196616:QJZ196643 QTV196616:QTV196643 RDR196616:RDR196643 RNN196616:RNN196643 RXJ196616:RXJ196643 SHF196616:SHF196643 SRB196616:SRB196643 TAX196616:TAX196643 TKT196616:TKT196643 TUP196616:TUP196643 UEL196616:UEL196643 UOH196616:UOH196643 UYD196616:UYD196643 VHZ196616:VHZ196643 VRV196616:VRV196643 WBR196616:WBR196643 WLN196616:WLN196643 WVJ196616:WVJ196643 B262152:B262179 IX262152:IX262179 ST262152:ST262179 ACP262152:ACP262179 AML262152:AML262179 AWH262152:AWH262179 BGD262152:BGD262179 BPZ262152:BPZ262179 BZV262152:BZV262179 CJR262152:CJR262179 CTN262152:CTN262179 DDJ262152:DDJ262179 DNF262152:DNF262179 DXB262152:DXB262179 EGX262152:EGX262179 EQT262152:EQT262179 FAP262152:FAP262179 FKL262152:FKL262179 FUH262152:FUH262179 GED262152:GED262179 GNZ262152:GNZ262179 GXV262152:GXV262179 HHR262152:HHR262179 HRN262152:HRN262179 IBJ262152:IBJ262179 ILF262152:ILF262179 IVB262152:IVB262179 JEX262152:JEX262179 JOT262152:JOT262179 JYP262152:JYP262179 KIL262152:KIL262179 KSH262152:KSH262179 LCD262152:LCD262179 LLZ262152:LLZ262179 LVV262152:LVV262179 MFR262152:MFR262179 MPN262152:MPN262179 MZJ262152:MZJ262179 NJF262152:NJF262179 NTB262152:NTB262179 OCX262152:OCX262179 OMT262152:OMT262179 OWP262152:OWP262179 PGL262152:PGL262179 PQH262152:PQH262179 QAD262152:QAD262179 QJZ262152:QJZ262179 QTV262152:QTV262179 RDR262152:RDR262179 RNN262152:RNN262179 RXJ262152:RXJ262179 SHF262152:SHF262179 SRB262152:SRB262179 TAX262152:TAX262179 TKT262152:TKT262179 TUP262152:TUP262179 UEL262152:UEL262179 UOH262152:UOH262179 UYD262152:UYD262179 VHZ262152:VHZ262179 VRV262152:VRV262179 WBR262152:WBR262179 WLN262152:WLN262179 WVJ262152:WVJ262179 B327688:B327715 IX327688:IX327715 ST327688:ST327715 ACP327688:ACP327715 AML327688:AML327715 AWH327688:AWH327715 BGD327688:BGD327715 BPZ327688:BPZ327715 BZV327688:BZV327715 CJR327688:CJR327715 CTN327688:CTN327715 DDJ327688:DDJ327715 DNF327688:DNF327715 DXB327688:DXB327715 EGX327688:EGX327715 EQT327688:EQT327715 FAP327688:FAP327715 FKL327688:FKL327715 FUH327688:FUH327715 GED327688:GED327715 GNZ327688:GNZ327715 GXV327688:GXV327715 HHR327688:HHR327715 HRN327688:HRN327715 IBJ327688:IBJ327715 ILF327688:ILF327715 IVB327688:IVB327715 JEX327688:JEX327715 JOT327688:JOT327715 JYP327688:JYP327715 KIL327688:KIL327715 KSH327688:KSH327715 LCD327688:LCD327715 LLZ327688:LLZ327715 LVV327688:LVV327715 MFR327688:MFR327715 MPN327688:MPN327715 MZJ327688:MZJ327715 NJF327688:NJF327715 NTB327688:NTB327715 OCX327688:OCX327715 OMT327688:OMT327715 OWP327688:OWP327715 PGL327688:PGL327715 PQH327688:PQH327715 QAD327688:QAD327715 QJZ327688:QJZ327715 QTV327688:QTV327715 RDR327688:RDR327715 RNN327688:RNN327715 RXJ327688:RXJ327715 SHF327688:SHF327715 SRB327688:SRB327715 TAX327688:TAX327715 TKT327688:TKT327715 TUP327688:TUP327715 UEL327688:UEL327715 UOH327688:UOH327715 UYD327688:UYD327715 VHZ327688:VHZ327715 VRV327688:VRV327715 WBR327688:WBR327715 WLN327688:WLN327715 WVJ327688:WVJ327715 B393224:B393251 IX393224:IX393251 ST393224:ST393251 ACP393224:ACP393251 AML393224:AML393251 AWH393224:AWH393251 BGD393224:BGD393251 BPZ393224:BPZ393251 BZV393224:BZV393251 CJR393224:CJR393251 CTN393224:CTN393251 DDJ393224:DDJ393251 DNF393224:DNF393251 DXB393224:DXB393251 EGX393224:EGX393251 EQT393224:EQT393251 FAP393224:FAP393251 FKL393224:FKL393251 FUH393224:FUH393251 GED393224:GED393251 GNZ393224:GNZ393251 GXV393224:GXV393251 HHR393224:HHR393251 HRN393224:HRN393251 IBJ393224:IBJ393251 ILF393224:ILF393251 IVB393224:IVB393251 JEX393224:JEX393251 JOT393224:JOT393251 JYP393224:JYP393251 KIL393224:KIL393251 KSH393224:KSH393251 LCD393224:LCD393251 LLZ393224:LLZ393251 LVV393224:LVV393251 MFR393224:MFR393251 MPN393224:MPN393251 MZJ393224:MZJ393251 NJF393224:NJF393251 NTB393224:NTB393251 OCX393224:OCX393251 OMT393224:OMT393251 OWP393224:OWP393251 PGL393224:PGL393251 PQH393224:PQH393251 QAD393224:QAD393251 QJZ393224:QJZ393251 QTV393224:QTV393251 RDR393224:RDR393251 RNN393224:RNN393251 RXJ393224:RXJ393251 SHF393224:SHF393251 SRB393224:SRB393251 TAX393224:TAX393251 TKT393224:TKT393251 TUP393224:TUP393251 UEL393224:UEL393251 UOH393224:UOH393251 UYD393224:UYD393251 VHZ393224:VHZ393251 VRV393224:VRV393251 WBR393224:WBR393251 WLN393224:WLN393251 WVJ393224:WVJ393251 B458760:B458787 IX458760:IX458787 ST458760:ST458787 ACP458760:ACP458787 AML458760:AML458787 AWH458760:AWH458787 BGD458760:BGD458787 BPZ458760:BPZ458787 BZV458760:BZV458787 CJR458760:CJR458787 CTN458760:CTN458787 DDJ458760:DDJ458787 DNF458760:DNF458787 DXB458760:DXB458787 EGX458760:EGX458787 EQT458760:EQT458787 FAP458760:FAP458787 FKL458760:FKL458787 FUH458760:FUH458787 GED458760:GED458787 GNZ458760:GNZ458787 GXV458760:GXV458787 HHR458760:HHR458787 HRN458760:HRN458787 IBJ458760:IBJ458787 ILF458760:ILF458787 IVB458760:IVB458787 JEX458760:JEX458787 JOT458760:JOT458787 JYP458760:JYP458787 KIL458760:KIL458787 KSH458760:KSH458787 LCD458760:LCD458787 LLZ458760:LLZ458787 LVV458760:LVV458787 MFR458760:MFR458787 MPN458760:MPN458787 MZJ458760:MZJ458787 NJF458760:NJF458787 NTB458760:NTB458787 OCX458760:OCX458787 OMT458760:OMT458787 OWP458760:OWP458787 PGL458760:PGL458787 PQH458760:PQH458787 QAD458760:QAD458787 QJZ458760:QJZ458787 QTV458760:QTV458787 RDR458760:RDR458787 RNN458760:RNN458787 RXJ458760:RXJ458787 SHF458760:SHF458787 SRB458760:SRB458787 TAX458760:TAX458787 TKT458760:TKT458787 TUP458760:TUP458787 UEL458760:UEL458787 UOH458760:UOH458787 UYD458760:UYD458787 VHZ458760:VHZ458787 VRV458760:VRV458787 WBR458760:WBR458787 WLN458760:WLN458787 WVJ458760:WVJ458787 B524296:B524323 IX524296:IX524323 ST524296:ST524323 ACP524296:ACP524323 AML524296:AML524323 AWH524296:AWH524323 BGD524296:BGD524323 BPZ524296:BPZ524323 BZV524296:BZV524323 CJR524296:CJR524323 CTN524296:CTN524323 DDJ524296:DDJ524323 DNF524296:DNF524323 DXB524296:DXB524323 EGX524296:EGX524323 EQT524296:EQT524323 FAP524296:FAP524323 FKL524296:FKL524323 FUH524296:FUH524323 GED524296:GED524323 GNZ524296:GNZ524323 GXV524296:GXV524323 HHR524296:HHR524323 HRN524296:HRN524323 IBJ524296:IBJ524323 ILF524296:ILF524323 IVB524296:IVB524323 JEX524296:JEX524323 JOT524296:JOT524323 JYP524296:JYP524323 KIL524296:KIL524323 KSH524296:KSH524323 LCD524296:LCD524323 LLZ524296:LLZ524323 LVV524296:LVV524323 MFR524296:MFR524323 MPN524296:MPN524323 MZJ524296:MZJ524323 NJF524296:NJF524323 NTB524296:NTB524323 OCX524296:OCX524323 OMT524296:OMT524323 OWP524296:OWP524323 PGL524296:PGL524323 PQH524296:PQH524323 QAD524296:QAD524323 QJZ524296:QJZ524323 QTV524296:QTV524323 RDR524296:RDR524323 RNN524296:RNN524323 RXJ524296:RXJ524323 SHF524296:SHF524323 SRB524296:SRB524323 TAX524296:TAX524323 TKT524296:TKT524323 TUP524296:TUP524323 UEL524296:UEL524323 UOH524296:UOH524323 UYD524296:UYD524323 VHZ524296:VHZ524323 VRV524296:VRV524323 WBR524296:WBR524323 WLN524296:WLN524323 WVJ524296:WVJ524323 B589832:B589859 IX589832:IX589859 ST589832:ST589859 ACP589832:ACP589859 AML589832:AML589859 AWH589832:AWH589859 BGD589832:BGD589859 BPZ589832:BPZ589859 BZV589832:BZV589859 CJR589832:CJR589859 CTN589832:CTN589859 DDJ589832:DDJ589859 DNF589832:DNF589859 DXB589832:DXB589859 EGX589832:EGX589859 EQT589832:EQT589859 FAP589832:FAP589859 FKL589832:FKL589859 FUH589832:FUH589859 GED589832:GED589859 GNZ589832:GNZ589859 GXV589832:GXV589859 HHR589832:HHR589859 HRN589832:HRN589859 IBJ589832:IBJ589859 ILF589832:ILF589859 IVB589832:IVB589859 JEX589832:JEX589859 JOT589832:JOT589859 JYP589832:JYP589859 KIL589832:KIL589859 KSH589832:KSH589859 LCD589832:LCD589859 LLZ589832:LLZ589859 LVV589832:LVV589859 MFR589832:MFR589859 MPN589832:MPN589859 MZJ589832:MZJ589859 NJF589832:NJF589859 NTB589832:NTB589859 OCX589832:OCX589859 OMT589832:OMT589859 OWP589832:OWP589859 PGL589832:PGL589859 PQH589832:PQH589859 QAD589832:QAD589859 QJZ589832:QJZ589859 QTV589832:QTV589859 RDR589832:RDR589859 RNN589832:RNN589859 RXJ589832:RXJ589859 SHF589832:SHF589859 SRB589832:SRB589859 TAX589832:TAX589859 TKT589832:TKT589859 TUP589832:TUP589859 UEL589832:UEL589859 UOH589832:UOH589859 UYD589832:UYD589859 VHZ589832:VHZ589859 VRV589832:VRV589859 WBR589832:WBR589859 WLN589832:WLN589859 WVJ589832:WVJ589859 B655368:B655395 IX655368:IX655395 ST655368:ST655395 ACP655368:ACP655395 AML655368:AML655395 AWH655368:AWH655395 BGD655368:BGD655395 BPZ655368:BPZ655395 BZV655368:BZV655395 CJR655368:CJR655395 CTN655368:CTN655395 DDJ655368:DDJ655395 DNF655368:DNF655395 DXB655368:DXB655395 EGX655368:EGX655395 EQT655368:EQT655395 FAP655368:FAP655395 FKL655368:FKL655395 FUH655368:FUH655395 GED655368:GED655395 GNZ655368:GNZ655395 GXV655368:GXV655395 HHR655368:HHR655395 HRN655368:HRN655395 IBJ655368:IBJ655395 ILF655368:ILF655395 IVB655368:IVB655395 JEX655368:JEX655395 JOT655368:JOT655395 JYP655368:JYP655395 KIL655368:KIL655395 KSH655368:KSH655395 LCD655368:LCD655395 LLZ655368:LLZ655395 LVV655368:LVV655395 MFR655368:MFR655395 MPN655368:MPN655395 MZJ655368:MZJ655395 NJF655368:NJF655395 NTB655368:NTB655395 OCX655368:OCX655395 OMT655368:OMT655395 OWP655368:OWP655395 PGL655368:PGL655395 PQH655368:PQH655395 QAD655368:QAD655395 QJZ655368:QJZ655395 QTV655368:QTV655395 RDR655368:RDR655395 RNN655368:RNN655395 RXJ655368:RXJ655395 SHF655368:SHF655395 SRB655368:SRB655395 TAX655368:TAX655395 TKT655368:TKT655395 TUP655368:TUP655395 UEL655368:UEL655395 UOH655368:UOH655395 UYD655368:UYD655395 VHZ655368:VHZ655395 VRV655368:VRV655395 WBR655368:WBR655395 WLN655368:WLN655395 WVJ655368:WVJ655395 B720904:B720931 IX720904:IX720931 ST720904:ST720931 ACP720904:ACP720931 AML720904:AML720931 AWH720904:AWH720931 BGD720904:BGD720931 BPZ720904:BPZ720931 BZV720904:BZV720931 CJR720904:CJR720931 CTN720904:CTN720931 DDJ720904:DDJ720931 DNF720904:DNF720931 DXB720904:DXB720931 EGX720904:EGX720931 EQT720904:EQT720931 FAP720904:FAP720931 FKL720904:FKL720931 FUH720904:FUH720931 GED720904:GED720931 GNZ720904:GNZ720931 GXV720904:GXV720931 HHR720904:HHR720931 HRN720904:HRN720931 IBJ720904:IBJ720931 ILF720904:ILF720931 IVB720904:IVB720931 JEX720904:JEX720931 JOT720904:JOT720931 JYP720904:JYP720931 KIL720904:KIL720931 KSH720904:KSH720931 LCD720904:LCD720931 LLZ720904:LLZ720931 LVV720904:LVV720931 MFR720904:MFR720931 MPN720904:MPN720931 MZJ720904:MZJ720931 NJF720904:NJF720931 NTB720904:NTB720931 OCX720904:OCX720931 OMT720904:OMT720931 OWP720904:OWP720931 PGL720904:PGL720931 PQH720904:PQH720931 QAD720904:QAD720931 QJZ720904:QJZ720931 QTV720904:QTV720931 RDR720904:RDR720931 RNN720904:RNN720931 RXJ720904:RXJ720931 SHF720904:SHF720931 SRB720904:SRB720931 TAX720904:TAX720931 TKT720904:TKT720931 TUP720904:TUP720931 UEL720904:UEL720931 UOH720904:UOH720931 UYD720904:UYD720931 VHZ720904:VHZ720931 VRV720904:VRV720931 WBR720904:WBR720931 WLN720904:WLN720931 WVJ720904:WVJ720931 B786440:B786467 IX786440:IX786467 ST786440:ST786467 ACP786440:ACP786467 AML786440:AML786467 AWH786440:AWH786467 BGD786440:BGD786467 BPZ786440:BPZ786467 BZV786440:BZV786467 CJR786440:CJR786467 CTN786440:CTN786467 DDJ786440:DDJ786467 DNF786440:DNF786467 DXB786440:DXB786467 EGX786440:EGX786467 EQT786440:EQT786467 FAP786440:FAP786467 FKL786440:FKL786467 FUH786440:FUH786467 GED786440:GED786467 GNZ786440:GNZ786467 GXV786440:GXV786467 HHR786440:HHR786467 HRN786440:HRN786467 IBJ786440:IBJ786467 ILF786440:ILF786467 IVB786440:IVB786467 JEX786440:JEX786467 JOT786440:JOT786467 JYP786440:JYP786467 KIL786440:KIL786467 KSH786440:KSH786467 LCD786440:LCD786467 LLZ786440:LLZ786467 LVV786440:LVV786467 MFR786440:MFR786467 MPN786440:MPN786467 MZJ786440:MZJ786467 NJF786440:NJF786467 NTB786440:NTB786467 OCX786440:OCX786467 OMT786440:OMT786467 OWP786440:OWP786467 PGL786440:PGL786467 PQH786440:PQH786467 QAD786440:QAD786467 QJZ786440:QJZ786467 QTV786440:QTV786467 RDR786440:RDR786467 RNN786440:RNN786467 RXJ786440:RXJ786467 SHF786440:SHF786467 SRB786440:SRB786467 TAX786440:TAX786467 TKT786440:TKT786467 TUP786440:TUP786467 UEL786440:UEL786467 UOH786440:UOH786467 UYD786440:UYD786467 VHZ786440:VHZ786467 VRV786440:VRV786467 WBR786440:WBR786467 WLN786440:WLN786467 WVJ786440:WVJ786467 B851976:B852003 IX851976:IX852003 ST851976:ST852003 ACP851976:ACP852003 AML851976:AML852003 AWH851976:AWH852003 BGD851976:BGD852003 BPZ851976:BPZ852003 BZV851976:BZV852003 CJR851976:CJR852003 CTN851976:CTN852003 DDJ851976:DDJ852003 DNF851976:DNF852003 DXB851976:DXB852003 EGX851976:EGX852003 EQT851976:EQT852003 FAP851976:FAP852003 FKL851976:FKL852003 FUH851976:FUH852003 GED851976:GED852003 GNZ851976:GNZ852003 GXV851976:GXV852003 HHR851976:HHR852003 HRN851976:HRN852003 IBJ851976:IBJ852003 ILF851976:ILF852003 IVB851976:IVB852003 JEX851976:JEX852003 JOT851976:JOT852003 JYP851976:JYP852003 KIL851976:KIL852003 KSH851976:KSH852003 LCD851976:LCD852003 LLZ851976:LLZ852003 LVV851976:LVV852003 MFR851976:MFR852003 MPN851976:MPN852003 MZJ851976:MZJ852003 NJF851976:NJF852003 NTB851976:NTB852003 OCX851976:OCX852003 OMT851976:OMT852003 OWP851976:OWP852003 PGL851976:PGL852003 PQH851976:PQH852003 QAD851976:QAD852003 QJZ851976:QJZ852003 QTV851976:QTV852003 RDR851976:RDR852003 RNN851976:RNN852003 RXJ851976:RXJ852003 SHF851976:SHF852003 SRB851976:SRB852003 TAX851976:TAX852003 TKT851976:TKT852003 TUP851976:TUP852003 UEL851976:UEL852003 UOH851976:UOH852003 UYD851976:UYD852003 VHZ851976:VHZ852003 VRV851976:VRV852003 WBR851976:WBR852003 WLN851976:WLN852003 WVJ851976:WVJ852003 B917512:B917539 IX917512:IX917539 ST917512:ST917539 ACP917512:ACP917539 AML917512:AML917539 AWH917512:AWH917539 BGD917512:BGD917539 BPZ917512:BPZ917539 BZV917512:BZV917539 CJR917512:CJR917539 CTN917512:CTN917539 DDJ917512:DDJ917539 DNF917512:DNF917539 DXB917512:DXB917539 EGX917512:EGX917539 EQT917512:EQT917539 FAP917512:FAP917539 FKL917512:FKL917539 FUH917512:FUH917539 GED917512:GED917539 GNZ917512:GNZ917539 GXV917512:GXV917539 HHR917512:HHR917539 HRN917512:HRN917539 IBJ917512:IBJ917539 ILF917512:ILF917539 IVB917512:IVB917539 JEX917512:JEX917539 JOT917512:JOT917539 JYP917512:JYP917539 KIL917512:KIL917539 KSH917512:KSH917539 LCD917512:LCD917539 LLZ917512:LLZ917539 LVV917512:LVV917539 MFR917512:MFR917539 MPN917512:MPN917539 MZJ917512:MZJ917539 NJF917512:NJF917539 NTB917512:NTB917539 OCX917512:OCX917539 OMT917512:OMT917539 OWP917512:OWP917539 PGL917512:PGL917539 PQH917512:PQH917539 QAD917512:QAD917539 QJZ917512:QJZ917539 QTV917512:QTV917539 RDR917512:RDR917539 RNN917512:RNN917539 RXJ917512:RXJ917539 SHF917512:SHF917539 SRB917512:SRB917539 TAX917512:TAX917539 TKT917512:TKT917539 TUP917512:TUP917539 UEL917512:UEL917539 UOH917512:UOH917539 UYD917512:UYD917539 VHZ917512:VHZ917539 VRV917512:VRV917539 WBR917512:WBR917539 WLN917512:WLN917539 WVJ917512:WVJ917539 IX8:IX35 ST8:ST35 ACP8:ACP35 AML8:AML35 AWH8:AWH35 BGD8:BGD35 BPZ8:BPZ35 BZV8:BZV35 CJR8:CJR35 CTN8:CTN35 DDJ8:DDJ35 DNF8:DNF35 DXB8:DXB35 EGX8:EGX35 EQT8:EQT35 FAP8:FAP35 FKL8:FKL35 FUH8:FUH35 GED8:GED35 GNZ8:GNZ35 GXV8:GXV35 HHR8:HHR35 HRN8:HRN35 IBJ8:IBJ35 ILF8:ILF35 IVB8:IVB35 JEX8:JEX35 JOT8:JOT35 JYP8:JYP35 KIL8:KIL35 KSH8:KSH35 LCD8:LCD35 LLZ8:LLZ35 LVV8:LVV35 MFR8:MFR35 MPN8:MPN35 MZJ8:MZJ35 NJF8:NJF35 NTB8:NTB35 OCX8:OCX35 OMT8:OMT35 OWP8:OWP35 PGL8:PGL35 PQH8:PQH35 QAD8:QAD35 QJZ8:QJZ35 QTV8:QTV35 RDR8:RDR35 RNN8:RNN35 RXJ8:RXJ35 SHF8:SHF35 SRB8:SRB35 TAX8:TAX35 TKT8:TKT35 TUP8:TUP35 UEL8:UEL35 UOH8:UOH35 UYD8:UYD35 VHZ8:VHZ35 VRV8:VRV35 WBR8:WBR35 WLN8:WLN35 WVJ8:WVJ35" xr:uid="{5FC3C53D-5253-40D4-BA17-6280F5CEA002}">
      <formula1>Accepted_Categories</formula1>
    </dataValidation>
    <dataValidation type="whole" operator="greaterThan" allowBlank="1" showInputMessage="1" showErrorMessage="1" errorTitle="Portion Yield" error="Please enter the number of portion servings this recipe provides." sqref="E4 JA4 SW4 ACS4 AMO4 AWK4 BGG4 BQC4 BZY4 CJU4 CTQ4 DDM4 DNI4 DXE4 EHA4 EQW4 FAS4 FKO4 FUK4 GEG4 GOC4 GXY4 HHU4 HRQ4 IBM4 ILI4 IVE4 JFA4 JOW4 JYS4 KIO4 KSK4 LCG4 LMC4 LVY4 MFU4 MPQ4 MZM4 NJI4 NTE4 ODA4 OMW4 OWS4 PGO4 PQK4 QAG4 QKC4 QTY4 RDU4 RNQ4 RXM4 SHI4 SRE4 TBA4 TKW4 TUS4 UEO4 UOK4 UYG4 VIC4 VRY4 WBU4 WLQ4 WVM4 E65539 JA65539 SW65539 ACS65539 AMO65539 AWK65539 BGG65539 BQC65539 BZY65539 CJU65539 CTQ65539 DDM65539 DNI65539 DXE65539 EHA65539 EQW65539 FAS65539 FKO65539 FUK65539 GEG65539 GOC65539 GXY65539 HHU65539 HRQ65539 IBM65539 ILI65539 IVE65539 JFA65539 JOW65539 JYS65539 KIO65539 KSK65539 LCG65539 LMC65539 LVY65539 MFU65539 MPQ65539 MZM65539 NJI65539 NTE65539 ODA65539 OMW65539 OWS65539 PGO65539 PQK65539 QAG65539 QKC65539 QTY65539 RDU65539 RNQ65539 RXM65539 SHI65539 SRE65539 TBA65539 TKW65539 TUS65539 UEO65539 UOK65539 UYG65539 VIC65539 VRY65539 WBU65539 WLQ65539 WVM65539 E131075 JA131075 SW131075 ACS131075 AMO131075 AWK131075 BGG131075 BQC131075 BZY131075 CJU131075 CTQ131075 DDM131075 DNI131075 DXE131075 EHA131075 EQW131075 FAS131075 FKO131075 FUK131075 GEG131075 GOC131075 GXY131075 HHU131075 HRQ131075 IBM131075 ILI131075 IVE131075 JFA131075 JOW131075 JYS131075 KIO131075 KSK131075 LCG131075 LMC131075 LVY131075 MFU131075 MPQ131075 MZM131075 NJI131075 NTE131075 ODA131075 OMW131075 OWS131075 PGO131075 PQK131075 QAG131075 QKC131075 QTY131075 RDU131075 RNQ131075 RXM131075 SHI131075 SRE131075 TBA131075 TKW131075 TUS131075 UEO131075 UOK131075 UYG131075 VIC131075 VRY131075 WBU131075 WLQ131075 WVM131075 E196611 JA196611 SW196611 ACS196611 AMO196611 AWK196611 BGG196611 BQC196611 BZY196611 CJU196611 CTQ196611 DDM196611 DNI196611 DXE196611 EHA196611 EQW196611 FAS196611 FKO196611 FUK196611 GEG196611 GOC196611 GXY196611 HHU196611 HRQ196611 IBM196611 ILI196611 IVE196611 JFA196611 JOW196611 JYS196611 KIO196611 KSK196611 LCG196611 LMC196611 LVY196611 MFU196611 MPQ196611 MZM196611 NJI196611 NTE196611 ODA196611 OMW196611 OWS196611 PGO196611 PQK196611 QAG196611 QKC196611 QTY196611 RDU196611 RNQ196611 RXM196611 SHI196611 SRE196611 TBA196611 TKW196611 TUS196611 UEO196611 UOK196611 UYG196611 VIC196611 VRY196611 WBU196611 WLQ196611 WVM196611 E262147 JA262147 SW262147 ACS262147 AMO262147 AWK262147 BGG262147 BQC262147 BZY262147 CJU262147 CTQ262147 DDM262147 DNI262147 DXE262147 EHA262147 EQW262147 FAS262147 FKO262147 FUK262147 GEG262147 GOC262147 GXY262147 HHU262147 HRQ262147 IBM262147 ILI262147 IVE262147 JFA262147 JOW262147 JYS262147 KIO262147 KSK262147 LCG262147 LMC262147 LVY262147 MFU262147 MPQ262147 MZM262147 NJI262147 NTE262147 ODA262147 OMW262147 OWS262147 PGO262147 PQK262147 QAG262147 QKC262147 QTY262147 RDU262147 RNQ262147 RXM262147 SHI262147 SRE262147 TBA262147 TKW262147 TUS262147 UEO262147 UOK262147 UYG262147 VIC262147 VRY262147 WBU262147 WLQ262147 WVM262147 E327683 JA327683 SW327683 ACS327683 AMO327683 AWK327683 BGG327683 BQC327683 BZY327683 CJU327683 CTQ327683 DDM327683 DNI327683 DXE327683 EHA327683 EQW327683 FAS327683 FKO327683 FUK327683 GEG327683 GOC327683 GXY327683 HHU327683 HRQ327683 IBM327683 ILI327683 IVE327683 JFA327683 JOW327683 JYS327683 KIO327683 KSK327683 LCG327683 LMC327683 LVY327683 MFU327683 MPQ327683 MZM327683 NJI327683 NTE327683 ODA327683 OMW327683 OWS327683 PGO327683 PQK327683 QAG327683 QKC327683 QTY327683 RDU327683 RNQ327683 RXM327683 SHI327683 SRE327683 TBA327683 TKW327683 TUS327683 UEO327683 UOK327683 UYG327683 VIC327683 VRY327683 WBU327683 WLQ327683 WVM327683 E393219 JA393219 SW393219 ACS393219 AMO393219 AWK393219 BGG393219 BQC393219 BZY393219 CJU393219 CTQ393219 DDM393219 DNI393219 DXE393219 EHA393219 EQW393219 FAS393219 FKO393219 FUK393219 GEG393219 GOC393219 GXY393219 HHU393219 HRQ393219 IBM393219 ILI393219 IVE393219 JFA393219 JOW393219 JYS393219 KIO393219 KSK393219 LCG393219 LMC393219 LVY393219 MFU393219 MPQ393219 MZM393219 NJI393219 NTE393219 ODA393219 OMW393219 OWS393219 PGO393219 PQK393219 QAG393219 QKC393219 QTY393219 RDU393219 RNQ393219 RXM393219 SHI393219 SRE393219 TBA393219 TKW393219 TUS393219 UEO393219 UOK393219 UYG393219 VIC393219 VRY393219 WBU393219 WLQ393219 WVM393219 E458755 JA458755 SW458755 ACS458755 AMO458755 AWK458755 BGG458755 BQC458755 BZY458755 CJU458755 CTQ458755 DDM458755 DNI458755 DXE458755 EHA458755 EQW458755 FAS458755 FKO458755 FUK458755 GEG458755 GOC458755 GXY458755 HHU458755 HRQ458755 IBM458755 ILI458755 IVE458755 JFA458755 JOW458755 JYS458755 KIO458755 KSK458755 LCG458755 LMC458755 LVY458755 MFU458755 MPQ458755 MZM458755 NJI458755 NTE458755 ODA458755 OMW458755 OWS458755 PGO458755 PQK458755 QAG458755 QKC458755 QTY458755 RDU458755 RNQ458755 RXM458755 SHI458755 SRE458755 TBA458755 TKW458755 TUS458755 UEO458755 UOK458755 UYG458755 VIC458755 VRY458755 WBU458755 WLQ458755 WVM458755 E524291 JA524291 SW524291 ACS524291 AMO524291 AWK524291 BGG524291 BQC524291 BZY524291 CJU524291 CTQ524291 DDM524291 DNI524291 DXE524291 EHA524291 EQW524291 FAS524291 FKO524291 FUK524291 GEG524291 GOC524291 GXY524291 HHU524291 HRQ524291 IBM524291 ILI524291 IVE524291 JFA524291 JOW524291 JYS524291 KIO524291 KSK524291 LCG524291 LMC524291 LVY524291 MFU524291 MPQ524291 MZM524291 NJI524291 NTE524291 ODA524291 OMW524291 OWS524291 PGO524291 PQK524291 QAG524291 QKC524291 QTY524291 RDU524291 RNQ524291 RXM524291 SHI524291 SRE524291 TBA524291 TKW524291 TUS524291 UEO524291 UOK524291 UYG524291 VIC524291 VRY524291 WBU524291 WLQ524291 WVM524291 E589827 JA589827 SW589827 ACS589827 AMO589827 AWK589827 BGG589827 BQC589827 BZY589827 CJU589827 CTQ589827 DDM589827 DNI589827 DXE589827 EHA589827 EQW589827 FAS589827 FKO589827 FUK589827 GEG589827 GOC589827 GXY589827 HHU589827 HRQ589827 IBM589827 ILI589827 IVE589827 JFA589827 JOW589827 JYS589827 KIO589827 KSK589827 LCG589827 LMC589827 LVY589827 MFU589827 MPQ589827 MZM589827 NJI589827 NTE589827 ODA589827 OMW589827 OWS589827 PGO589827 PQK589827 QAG589827 QKC589827 QTY589827 RDU589827 RNQ589827 RXM589827 SHI589827 SRE589827 TBA589827 TKW589827 TUS589827 UEO589827 UOK589827 UYG589827 VIC589827 VRY589827 WBU589827 WLQ589827 WVM589827 E655363 JA655363 SW655363 ACS655363 AMO655363 AWK655363 BGG655363 BQC655363 BZY655363 CJU655363 CTQ655363 DDM655363 DNI655363 DXE655363 EHA655363 EQW655363 FAS655363 FKO655363 FUK655363 GEG655363 GOC655363 GXY655363 HHU655363 HRQ655363 IBM655363 ILI655363 IVE655363 JFA655363 JOW655363 JYS655363 KIO655363 KSK655363 LCG655363 LMC655363 LVY655363 MFU655363 MPQ655363 MZM655363 NJI655363 NTE655363 ODA655363 OMW655363 OWS655363 PGO655363 PQK655363 QAG655363 QKC655363 QTY655363 RDU655363 RNQ655363 RXM655363 SHI655363 SRE655363 TBA655363 TKW655363 TUS655363 UEO655363 UOK655363 UYG655363 VIC655363 VRY655363 WBU655363 WLQ655363 WVM655363 E720899 JA720899 SW720899 ACS720899 AMO720899 AWK720899 BGG720899 BQC720899 BZY720899 CJU720899 CTQ720899 DDM720899 DNI720899 DXE720899 EHA720899 EQW720899 FAS720899 FKO720899 FUK720899 GEG720899 GOC720899 GXY720899 HHU720899 HRQ720899 IBM720899 ILI720899 IVE720899 JFA720899 JOW720899 JYS720899 KIO720899 KSK720899 LCG720899 LMC720899 LVY720899 MFU720899 MPQ720899 MZM720899 NJI720899 NTE720899 ODA720899 OMW720899 OWS720899 PGO720899 PQK720899 QAG720899 QKC720899 QTY720899 RDU720899 RNQ720899 RXM720899 SHI720899 SRE720899 TBA720899 TKW720899 TUS720899 UEO720899 UOK720899 UYG720899 VIC720899 VRY720899 WBU720899 WLQ720899 WVM720899 E786435 JA786435 SW786435 ACS786435 AMO786435 AWK786435 BGG786435 BQC786435 BZY786435 CJU786435 CTQ786435 DDM786435 DNI786435 DXE786435 EHA786435 EQW786435 FAS786435 FKO786435 FUK786435 GEG786435 GOC786435 GXY786435 HHU786435 HRQ786435 IBM786435 ILI786435 IVE786435 JFA786435 JOW786435 JYS786435 KIO786435 KSK786435 LCG786435 LMC786435 LVY786435 MFU786435 MPQ786435 MZM786435 NJI786435 NTE786435 ODA786435 OMW786435 OWS786435 PGO786435 PQK786435 QAG786435 QKC786435 QTY786435 RDU786435 RNQ786435 RXM786435 SHI786435 SRE786435 TBA786435 TKW786435 TUS786435 UEO786435 UOK786435 UYG786435 VIC786435 VRY786435 WBU786435 WLQ786435 WVM786435 E851971 JA851971 SW851971 ACS851971 AMO851971 AWK851971 BGG851971 BQC851971 BZY851971 CJU851971 CTQ851971 DDM851971 DNI851971 DXE851971 EHA851971 EQW851971 FAS851971 FKO851971 FUK851971 GEG851971 GOC851971 GXY851971 HHU851971 HRQ851971 IBM851971 ILI851971 IVE851971 JFA851971 JOW851971 JYS851971 KIO851971 KSK851971 LCG851971 LMC851971 LVY851971 MFU851971 MPQ851971 MZM851971 NJI851971 NTE851971 ODA851971 OMW851971 OWS851971 PGO851971 PQK851971 QAG851971 QKC851971 QTY851971 RDU851971 RNQ851971 RXM851971 SHI851971 SRE851971 TBA851971 TKW851971 TUS851971 UEO851971 UOK851971 UYG851971 VIC851971 VRY851971 WBU851971 WLQ851971 WVM851971 E917507 JA917507 SW917507 ACS917507 AMO917507 AWK917507 BGG917507 BQC917507 BZY917507 CJU917507 CTQ917507 DDM917507 DNI917507 DXE917507 EHA917507 EQW917507 FAS917507 FKO917507 FUK917507 GEG917507 GOC917507 GXY917507 HHU917507 HRQ917507 IBM917507 ILI917507 IVE917507 JFA917507 JOW917507 JYS917507 KIO917507 KSK917507 LCG917507 LMC917507 LVY917507 MFU917507 MPQ917507 MZM917507 NJI917507 NTE917507 ODA917507 OMW917507 OWS917507 PGO917507 PQK917507 QAG917507 QKC917507 QTY917507 RDU917507 RNQ917507 RXM917507 SHI917507 SRE917507 TBA917507 TKW917507 TUS917507 UEO917507 UOK917507 UYG917507 VIC917507 VRY917507 WBU917507 WLQ917507 WVM917507 E983043 JA983043 SW983043 ACS983043 AMO983043 AWK983043 BGG983043 BQC983043 BZY983043 CJU983043 CTQ983043 DDM983043 DNI983043 DXE983043 EHA983043 EQW983043 FAS983043 FKO983043 FUK983043 GEG983043 GOC983043 GXY983043 HHU983043 HRQ983043 IBM983043 ILI983043 IVE983043 JFA983043 JOW983043 JYS983043 KIO983043 KSK983043 LCG983043 LMC983043 LVY983043 MFU983043 MPQ983043 MZM983043 NJI983043 NTE983043 ODA983043 OMW983043 OWS983043 PGO983043 PQK983043 QAG983043 QKC983043 QTY983043 RDU983043 RNQ983043 RXM983043 SHI983043 SRE983043 TBA983043 TKW983043 TUS983043 UEO983043 UOK983043 UYG983043 VIC983043 VRY983043 WBU983043 WLQ983043 WVM983043" xr:uid="{97D064F6-9D90-4918-A306-0FA3F313E490}">
      <formula1>0</formula1>
    </dataValidation>
    <dataValidation type="list" allowBlank="1" showInputMessage="1" showErrorMessage="1" sqref="G65543:H65543 JC65543:JD65543 SY65543:SZ65543 ACU65543:ACV65543 AMQ65543:AMR65543 AWM65543:AWN65543 BGI65543:BGJ65543 BQE65543:BQF65543 CAA65543:CAB65543 CJW65543:CJX65543 CTS65543:CTT65543 DDO65543:DDP65543 DNK65543:DNL65543 DXG65543:DXH65543 EHC65543:EHD65543 EQY65543:EQZ65543 FAU65543:FAV65543 FKQ65543:FKR65543 FUM65543:FUN65543 GEI65543:GEJ65543 GOE65543:GOF65543 GYA65543:GYB65543 HHW65543:HHX65543 HRS65543:HRT65543 IBO65543:IBP65543 ILK65543:ILL65543 IVG65543:IVH65543 JFC65543:JFD65543 JOY65543:JOZ65543 JYU65543:JYV65543 KIQ65543:KIR65543 KSM65543:KSN65543 LCI65543:LCJ65543 LME65543:LMF65543 LWA65543:LWB65543 MFW65543:MFX65543 MPS65543:MPT65543 MZO65543:MZP65543 NJK65543:NJL65543 NTG65543:NTH65543 ODC65543:ODD65543 OMY65543:OMZ65543 OWU65543:OWV65543 PGQ65543:PGR65543 PQM65543:PQN65543 QAI65543:QAJ65543 QKE65543:QKF65543 QUA65543:QUB65543 RDW65543:RDX65543 RNS65543:RNT65543 RXO65543:RXP65543 SHK65543:SHL65543 SRG65543:SRH65543 TBC65543:TBD65543 TKY65543:TKZ65543 TUU65543:TUV65543 UEQ65543:UER65543 UOM65543:UON65543 UYI65543:UYJ65543 VIE65543:VIF65543 VSA65543:VSB65543 WBW65543:WBX65543 WLS65543:WLT65543 WVO65543:WVP65543 G131079:H131079 JC131079:JD131079 SY131079:SZ131079 ACU131079:ACV131079 AMQ131079:AMR131079 AWM131079:AWN131079 BGI131079:BGJ131079 BQE131079:BQF131079 CAA131079:CAB131079 CJW131079:CJX131079 CTS131079:CTT131079 DDO131079:DDP131079 DNK131079:DNL131079 DXG131079:DXH131079 EHC131079:EHD131079 EQY131079:EQZ131079 FAU131079:FAV131079 FKQ131079:FKR131079 FUM131079:FUN131079 GEI131079:GEJ131079 GOE131079:GOF131079 GYA131079:GYB131079 HHW131079:HHX131079 HRS131079:HRT131079 IBO131079:IBP131079 ILK131079:ILL131079 IVG131079:IVH131079 JFC131079:JFD131079 JOY131079:JOZ131079 JYU131079:JYV131079 KIQ131079:KIR131079 KSM131079:KSN131079 LCI131079:LCJ131079 LME131079:LMF131079 LWA131079:LWB131079 MFW131079:MFX131079 MPS131079:MPT131079 MZO131079:MZP131079 NJK131079:NJL131079 NTG131079:NTH131079 ODC131079:ODD131079 OMY131079:OMZ131079 OWU131079:OWV131079 PGQ131079:PGR131079 PQM131079:PQN131079 QAI131079:QAJ131079 QKE131079:QKF131079 QUA131079:QUB131079 RDW131079:RDX131079 RNS131079:RNT131079 RXO131079:RXP131079 SHK131079:SHL131079 SRG131079:SRH131079 TBC131079:TBD131079 TKY131079:TKZ131079 TUU131079:TUV131079 UEQ131079:UER131079 UOM131079:UON131079 UYI131079:UYJ131079 VIE131079:VIF131079 VSA131079:VSB131079 WBW131079:WBX131079 WLS131079:WLT131079 WVO131079:WVP131079 G196615:H196615 JC196615:JD196615 SY196615:SZ196615 ACU196615:ACV196615 AMQ196615:AMR196615 AWM196615:AWN196615 BGI196615:BGJ196615 BQE196615:BQF196615 CAA196615:CAB196615 CJW196615:CJX196615 CTS196615:CTT196615 DDO196615:DDP196615 DNK196615:DNL196615 DXG196615:DXH196615 EHC196615:EHD196615 EQY196615:EQZ196615 FAU196615:FAV196615 FKQ196615:FKR196615 FUM196615:FUN196615 GEI196615:GEJ196615 GOE196615:GOF196615 GYA196615:GYB196615 HHW196615:HHX196615 HRS196615:HRT196615 IBO196615:IBP196615 ILK196615:ILL196615 IVG196615:IVH196615 JFC196615:JFD196615 JOY196615:JOZ196615 JYU196615:JYV196615 KIQ196615:KIR196615 KSM196615:KSN196615 LCI196615:LCJ196615 LME196615:LMF196615 LWA196615:LWB196615 MFW196615:MFX196615 MPS196615:MPT196615 MZO196615:MZP196615 NJK196615:NJL196615 NTG196615:NTH196615 ODC196615:ODD196615 OMY196615:OMZ196615 OWU196615:OWV196615 PGQ196615:PGR196615 PQM196615:PQN196615 QAI196615:QAJ196615 QKE196615:QKF196615 QUA196615:QUB196615 RDW196615:RDX196615 RNS196615:RNT196615 RXO196615:RXP196615 SHK196615:SHL196615 SRG196615:SRH196615 TBC196615:TBD196615 TKY196615:TKZ196615 TUU196615:TUV196615 UEQ196615:UER196615 UOM196615:UON196615 UYI196615:UYJ196615 VIE196615:VIF196615 VSA196615:VSB196615 WBW196615:WBX196615 WLS196615:WLT196615 WVO196615:WVP196615 G262151:H262151 JC262151:JD262151 SY262151:SZ262151 ACU262151:ACV262151 AMQ262151:AMR262151 AWM262151:AWN262151 BGI262151:BGJ262151 BQE262151:BQF262151 CAA262151:CAB262151 CJW262151:CJX262151 CTS262151:CTT262151 DDO262151:DDP262151 DNK262151:DNL262151 DXG262151:DXH262151 EHC262151:EHD262151 EQY262151:EQZ262151 FAU262151:FAV262151 FKQ262151:FKR262151 FUM262151:FUN262151 GEI262151:GEJ262151 GOE262151:GOF262151 GYA262151:GYB262151 HHW262151:HHX262151 HRS262151:HRT262151 IBO262151:IBP262151 ILK262151:ILL262151 IVG262151:IVH262151 JFC262151:JFD262151 JOY262151:JOZ262151 JYU262151:JYV262151 KIQ262151:KIR262151 KSM262151:KSN262151 LCI262151:LCJ262151 LME262151:LMF262151 LWA262151:LWB262151 MFW262151:MFX262151 MPS262151:MPT262151 MZO262151:MZP262151 NJK262151:NJL262151 NTG262151:NTH262151 ODC262151:ODD262151 OMY262151:OMZ262151 OWU262151:OWV262151 PGQ262151:PGR262151 PQM262151:PQN262151 QAI262151:QAJ262151 QKE262151:QKF262151 QUA262151:QUB262151 RDW262151:RDX262151 RNS262151:RNT262151 RXO262151:RXP262151 SHK262151:SHL262151 SRG262151:SRH262151 TBC262151:TBD262151 TKY262151:TKZ262151 TUU262151:TUV262151 UEQ262151:UER262151 UOM262151:UON262151 UYI262151:UYJ262151 VIE262151:VIF262151 VSA262151:VSB262151 WBW262151:WBX262151 WLS262151:WLT262151 WVO262151:WVP262151 G327687:H327687 JC327687:JD327687 SY327687:SZ327687 ACU327687:ACV327687 AMQ327687:AMR327687 AWM327687:AWN327687 BGI327687:BGJ327687 BQE327687:BQF327687 CAA327687:CAB327687 CJW327687:CJX327687 CTS327687:CTT327687 DDO327687:DDP327687 DNK327687:DNL327687 DXG327687:DXH327687 EHC327687:EHD327687 EQY327687:EQZ327687 FAU327687:FAV327687 FKQ327687:FKR327687 FUM327687:FUN327687 GEI327687:GEJ327687 GOE327687:GOF327687 GYA327687:GYB327687 HHW327687:HHX327687 HRS327687:HRT327687 IBO327687:IBP327687 ILK327687:ILL327687 IVG327687:IVH327687 JFC327687:JFD327687 JOY327687:JOZ327687 JYU327687:JYV327687 KIQ327687:KIR327687 KSM327687:KSN327687 LCI327687:LCJ327687 LME327687:LMF327687 LWA327687:LWB327687 MFW327687:MFX327687 MPS327687:MPT327687 MZO327687:MZP327687 NJK327687:NJL327687 NTG327687:NTH327687 ODC327687:ODD327687 OMY327687:OMZ327687 OWU327687:OWV327687 PGQ327687:PGR327687 PQM327687:PQN327687 QAI327687:QAJ327687 QKE327687:QKF327687 QUA327687:QUB327687 RDW327687:RDX327687 RNS327687:RNT327687 RXO327687:RXP327687 SHK327687:SHL327687 SRG327687:SRH327687 TBC327687:TBD327687 TKY327687:TKZ327687 TUU327687:TUV327687 UEQ327687:UER327687 UOM327687:UON327687 UYI327687:UYJ327687 VIE327687:VIF327687 VSA327687:VSB327687 WBW327687:WBX327687 WLS327687:WLT327687 WVO327687:WVP327687 G393223:H393223 JC393223:JD393223 SY393223:SZ393223 ACU393223:ACV393223 AMQ393223:AMR393223 AWM393223:AWN393223 BGI393223:BGJ393223 BQE393223:BQF393223 CAA393223:CAB393223 CJW393223:CJX393223 CTS393223:CTT393223 DDO393223:DDP393223 DNK393223:DNL393223 DXG393223:DXH393223 EHC393223:EHD393223 EQY393223:EQZ393223 FAU393223:FAV393223 FKQ393223:FKR393223 FUM393223:FUN393223 GEI393223:GEJ393223 GOE393223:GOF393223 GYA393223:GYB393223 HHW393223:HHX393223 HRS393223:HRT393223 IBO393223:IBP393223 ILK393223:ILL393223 IVG393223:IVH393223 JFC393223:JFD393223 JOY393223:JOZ393223 JYU393223:JYV393223 KIQ393223:KIR393223 KSM393223:KSN393223 LCI393223:LCJ393223 LME393223:LMF393223 LWA393223:LWB393223 MFW393223:MFX393223 MPS393223:MPT393223 MZO393223:MZP393223 NJK393223:NJL393223 NTG393223:NTH393223 ODC393223:ODD393223 OMY393223:OMZ393223 OWU393223:OWV393223 PGQ393223:PGR393223 PQM393223:PQN393223 QAI393223:QAJ393223 QKE393223:QKF393223 QUA393223:QUB393223 RDW393223:RDX393223 RNS393223:RNT393223 RXO393223:RXP393223 SHK393223:SHL393223 SRG393223:SRH393223 TBC393223:TBD393223 TKY393223:TKZ393223 TUU393223:TUV393223 UEQ393223:UER393223 UOM393223:UON393223 UYI393223:UYJ393223 VIE393223:VIF393223 VSA393223:VSB393223 WBW393223:WBX393223 WLS393223:WLT393223 WVO393223:WVP393223 G458759:H458759 JC458759:JD458759 SY458759:SZ458759 ACU458759:ACV458759 AMQ458759:AMR458759 AWM458759:AWN458759 BGI458759:BGJ458759 BQE458759:BQF458759 CAA458759:CAB458759 CJW458759:CJX458759 CTS458759:CTT458759 DDO458759:DDP458759 DNK458759:DNL458759 DXG458759:DXH458759 EHC458759:EHD458759 EQY458759:EQZ458759 FAU458759:FAV458759 FKQ458759:FKR458759 FUM458759:FUN458759 GEI458759:GEJ458759 GOE458759:GOF458759 GYA458759:GYB458759 HHW458759:HHX458759 HRS458759:HRT458759 IBO458759:IBP458759 ILK458759:ILL458759 IVG458759:IVH458759 JFC458759:JFD458759 JOY458759:JOZ458759 JYU458759:JYV458759 KIQ458759:KIR458759 KSM458759:KSN458759 LCI458759:LCJ458759 LME458759:LMF458759 LWA458759:LWB458759 MFW458759:MFX458759 MPS458759:MPT458759 MZO458759:MZP458759 NJK458759:NJL458759 NTG458759:NTH458759 ODC458759:ODD458759 OMY458759:OMZ458759 OWU458759:OWV458759 PGQ458759:PGR458759 PQM458759:PQN458759 QAI458759:QAJ458759 QKE458759:QKF458759 QUA458759:QUB458759 RDW458759:RDX458759 RNS458759:RNT458759 RXO458759:RXP458759 SHK458759:SHL458759 SRG458759:SRH458759 TBC458759:TBD458759 TKY458759:TKZ458759 TUU458759:TUV458759 UEQ458759:UER458759 UOM458759:UON458759 UYI458759:UYJ458759 VIE458759:VIF458759 VSA458759:VSB458759 WBW458759:WBX458759 WLS458759:WLT458759 WVO458759:WVP458759 G524295:H524295 JC524295:JD524295 SY524295:SZ524295 ACU524295:ACV524295 AMQ524295:AMR524295 AWM524295:AWN524295 BGI524295:BGJ524295 BQE524295:BQF524295 CAA524295:CAB524295 CJW524295:CJX524295 CTS524295:CTT524295 DDO524295:DDP524295 DNK524295:DNL524295 DXG524295:DXH524295 EHC524295:EHD524295 EQY524295:EQZ524295 FAU524295:FAV524295 FKQ524295:FKR524295 FUM524295:FUN524295 GEI524295:GEJ524295 GOE524295:GOF524295 GYA524295:GYB524295 HHW524295:HHX524295 HRS524295:HRT524295 IBO524295:IBP524295 ILK524295:ILL524295 IVG524295:IVH524295 JFC524295:JFD524295 JOY524295:JOZ524295 JYU524295:JYV524295 KIQ524295:KIR524295 KSM524295:KSN524295 LCI524295:LCJ524295 LME524295:LMF524295 LWA524295:LWB524295 MFW524295:MFX524295 MPS524295:MPT524295 MZO524295:MZP524295 NJK524295:NJL524295 NTG524295:NTH524295 ODC524295:ODD524295 OMY524295:OMZ524295 OWU524295:OWV524295 PGQ524295:PGR524295 PQM524295:PQN524295 QAI524295:QAJ524295 QKE524295:QKF524295 QUA524295:QUB524295 RDW524295:RDX524295 RNS524295:RNT524295 RXO524295:RXP524295 SHK524295:SHL524295 SRG524295:SRH524295 TBC524295:TBD524295 TKY524295:TKZ524295 TUU524295:TUV524295 UEQ524295:UER524295 UOM524295:UON524295 UYI524295:UYJ524295 VIE524295:VIF524295 VSA524295:VSB524295 WBW524295:WBX524295 WLS524295:WLT524295 WVO524295:WVP524295 G589831:H589831 JC589831:JD589831 SY589831:SZ589831 ACU589831:ACV589831 AMQ589831:AMR589831 AWM589831:AWN589831 BGI589831:BGJ589831 BQE589831:BQF589831 CAA589831:CAB589831 CJW589831:CJX589831 CTS589831:CTT589831 DDO589831:DDP589831 DNK589831:DNL589831 DXG589831:DXH589831 EHC589831:EHD589831 EQY589831:EQZ589831 FAU589831:FAV589831 FKQ589831:FKR589831 FUM589831:FUN589831 GEI589831:GEJ589831 GOE589831:GOF589831 GYA589831:GYB589831 HHW589831:HHX589831 HRS589831:HRT589831 IBO589831:IBP589831 ILK589831:ILL589831 IVG589831:IVH589831 JFC589831:JFD589831 JOY589831:JOZ589831 JYU589831:JYV589831 KIQ589831:KIR589831 KSM589831:KSN589831 LCI589831:LCJ589831 LME589831:LMF589831 LWA589831:LWB589831 MFW589831:MFX589831 MPS589831:MPT589831 MZO589831:MZP589831 NJK589831:NJL589831 NTG589831:NTH589831 ODC589831:ODD589831 OMY589831:OMZ589831 OWU589831:OWV589831 PGQ589831:PGR589831 PQM589831:PQN589831 QAI589831:QAJ589831 QKE589831:QKF589831 QUA589831:QUB589831 RDW589831:RDX589831 RNS589831:RNT589831 RXO589831:RXP589831 SHK589831:SHL589831 SRG589831:SRH589831 TBC589831:TBD589831 TKY589831:TKZ589831 TUU589831:TUV589831 UEQ589831:UER589831 UOM589831:UON589831 UYI589831:UYJ589831 VIE589831:VIF589831 VSA589831:VSB589831 WBW589831:WBX589831 WLS589831:WLT589831 WVO589831:WVP589831 G655367:H655367 JC655367:JD655367 SY655367:SZ655367 ACU655367:ACV655367 AMQ655367:AMR655367 AWM655367:AWN655367 BGI655367:BGJ655367 BQE655367:BQF655367 CAA655367:CAB655367 CJW655367:CJX655367 CTS655367:CTT655367 DDO655367:DDP655367 DNK655367:DNL655367 DXG655367:DXH655367 EHC655367:EHD655367 EQY655367:EQZ655367 FAU655367:FAV655367 FKQ655367:FKR655367 FUM655367:FUN655367 GEI655367:GEJ655367 GOE655367:GOF655367 GYA655367:GYB655367 HHW655367:HHX655367 HRS655367:HRT655367 IBO655367:IBP655367 ILK655367:ILL655367 IVG655367:IVH655367 JFC655367:JFD655367 JOY655367:JOZ655367 JYU655367:JYV655367 KIQ655367:KIR655367 KSM655367:KSN655367 LCI655367:LCJ655367 LME655367:LMF655367 LWA655367:LWB655367 MFW655367:MFX655367 MPS655367:MPT655367 MZO655367:MZP655367 NJK655367:NJL655367 NTG655367:NTH655367 ODC655367:ODD655367 OMY655367:OMZ655367 OWU655367:OWV655367 PGQ655367:PGR655367 PQM655367:PQN655367 QAI655367:QAJ655367 QKE655367:QKF655367 QUA655367:QUB655367 RDW655367:RDX655367 RNS655367:RNT655367 RXO655367:RXP655367 SHK655367:SHL655367 SRG655367:SRH655367 TBC655367:TBD655367 TKY655367:TKZ655367 TUU655367:TUV655367 UEQ655367:UER655367 UOM655367:UON655367 UYI655367:UYJ655367 VIE655367:VIF655367 VSA655367:VSB655367 WBW655367:WBX655367 WLS655367:WLT655367 WVO655367:WVP655367 G720903:H720903 JC720903:JD720903 SY720903:SZ720903 ACU720903:ACV720903 AMQ720903:AMR720903 AWM720903:AWN720903 BGI720903:BGJ720903 BQE720903:BQF720903 CAA720903:CAB720903 CJW720903:CJX720903 CTS720903:CTT720903 DDO720903:DDP720903 DNK720903:DNL720903 DXG720903:DXH720903 EHC720903:EHD720903 EQY720903:EQZ720903 FAU720903:FAV720903 FKQ720903:FKR720903 FUM720903:FUN720903 GEI720903:GEJ720903 GOE720903:GOF720903 GYA720903:GYB720903 HHW720903:HHX720903 HRS720903:HRT720903 IBO720903:IBP720903 ILK720903:ILL720903 IVG720903:IVH720903 JFC720903:JFD720903 JOY720903:JOZ720903 JYU720903:JYV720903 KIQ720903:KIR720903 KSM720903:KSN720903 LCI720903:LCJ720903 LME720903:LMF720903 LWA720903:LWB720903 MFW720903:MFX720903 MPS720903:MPT720903 MZO720903:MZP720903 NJK720903:NJL720903 NTG720903:NTH720903 ODC720903:ODD720903 OMY720903:OMZ720903 OWU720903:OWV720903 PGQ720903:PGR720903 PQM720903:PQN720903 QAI720903:QAJ720903 QKE720903:QKF720903 QUA720903:QUB720903 RDW720903:RDX720903 RNS720903:RNT720903 RXO720903:RXP720903 SHK720903:SHL720903 SRG720903:SRH720903 TBC720903:TBD720903 TKY720903:TKZ720903 TUU720903:TUV720903 UEQ720903:UER720903 UOM720903:UON720903 UYI720903:UYJ720903 VIE720903:VIF720903 VSA720903:VSB720903 WBW720903:WBX720903 WLS720903:WLT720903 WVO720903:WVP720903 G786439:H786439 JC786439:JD786439 SY786439:SZ786439 ACU786439:ACV786439 AMQ786439:AMR786439 AWM786439:AWN786439 BGI786439:BGJ786439 BQE786439:BQF786439 CAA786439:CAB786439 CJW786439:CJX786439 CTS786439:CTT786439 DDO786439:DDP786439 DNK786439:DNL786439 DXG786439:DXH786439 EHC786439:EHD786439 EQY786439:EQZ786439 FAU786439:FAV786439 FKQ786439:FKR786439 FUM786439:FUN786439 GEI786439:GEJ786439 GOE786439:GOF786439 GYA786439:GYB786439 HHW786439:HHX786439 HRS786439:HRT786439 IBO786439:IBP786439 ILK786439:ILL786439 IVG786439:IVH786439 JFC786439:JFD786439 JOY786439:JOZ786439 JYU786439:JYV786439 KIQ786439:KIR786439 KSM786439:KSN786439 LCI786439:LCJ786439 LME786439:LMF786439 LWA786439:LWB786439 MFW786439:MFX786439 MPS786439:MPT786439 MZO786439:MZP786439 NJK786439:NJL786439 NTG786439:NTH786439 ODC786439:ODD786439 OMY786439:OMZ786439 OWU786439:OWV786439 PGQ786439:PGR786439 PQM786439:PQN786439 QAI786439:QAJ786439 QKE786439:QKF786439 QUA786439:QUB786439 RDW786439:RDX786439 RNS786439:RNT786439 RXO786439:RXP786439 SHK786439:SHL786439 SRG786439:SRH786439 TBC786439:TBD786439 TKY786439:TKZ786439 TUU786439:TUV786439 UEQ786439:UER786439 UOM786439:UON786439 UYI786439:UYJ786439 VIE786439:VIF786439 VSA786439:VSB786439 WBW786439:WBX786439 WLS786439:WLT786439 WVO786439:WVP786439 G851975:H851975 JC851975:JD851975 SY851975:SZ851975 ACU851975:ACV851975 AMQ851975:AMR851975 AWM851975:AWN851975 BGI851975:BGJ851975 BQE851975:BQF851975 CAA851975:CAB851975 CJW851975:CJX851975 CTS851975:CTT851975 DDO851975:DDP851975 DNK851975:DNL851975 DXG851975:DXH851975 EHC851975:EHD851975 EQY851975:EQZ851975 FAU851975:FAV851975 FKQ851975:FKR851975 FUM851975:FUN851975 GEI851975:GEJ851975 GOE851975:GOF851975 GYA851975:GYB851975 HHW851975:HHX851975 HRS851975:HRT851975 IBO851975:IBP851975 ILK851975:ILL851975 IVG851975:IVH851975 JFC851975:JFD851975 JOY851975:JOZ851975 JYU851975:JYV851975 KIQ851975:KIR851975 KSM851975:KSN851975 LCI851975:LCJ851975 LME851975:LMF851975 LWA851975:LWB851975 MFW851975:MFX851975 MPS851975:MPT851975 MZO851975:MZP851975 NJK851975:NJL851975 NTG851975:NTH851975 ODC851975:ODD851975 OMY851975:OMZ851975 OWU851975:OWV851975 PGQ851975:PGR851975 PQM851975:PQN851975 QAI851975:QAJ851975 QKE851975:QKF851975 QUA851975:QUB851975 RDW851975:RDX851975 RNS851975:RNT851975 RXO851975:RXP851975 SHK851975:SHL851975 SRG851975:SRH851975 TBC851975:TBD851975 TKY851975:TKZ851975 TUU851975:TUV851975 UEQ851975:UER851975 UOM851975:UON851975 UYI851975:UYJ851975 VIE851975:VIF851975 VSA851975:VSB851975 WBW851975:WBX851975 WLS851975:WLT851975 WVO851975:WVP851975 G917511:H917511 JC917511:JD917511 SY917511:SZ917511 ACU917511:ACV917511 AMQ917511:AMR917511 AWM917511:AWN917511 BGI917511:BGJ917511 BQE917511:BQF917511 CAA917511:CAB917511 CJW917511:CJX917511 CTS917511:CTT917511 DDO917511:DDP917511 DNK917511:DNL917511 DXG917511:DXH917511 EHC917511:EHD917511 EQY917511:EQZ917511 FAU917511:FAV917511 FKQ917511:FKR917511 FUM917511:FUN917511 GEI917511:GEJ917511 GOE917511:GOF917511 GYA917511:GYB917511 HHW917511:HHX917511 HRS917511:HRT917511 IBO917511:IBP917511 ILK917511:ILL917511 IVG917511:IVH917511 JFC917511:JFD917511 JOY917511:JOZ917511 JYU917511:JYV917511 KIQ917511:KIR917511 KSM917511:KSN917511 LCI917511:LCJ917511 LME917511:LMF917511 LWA917511:LWB917511 MFW917511:MFX917511 MPS917511:MPT917511 MZO917511:MZP917511 NJK917511:NJL917511 NTG917511:NTH917511 ODC917511:ODD917511 OMY917511:OMZ917511 OWU917511:OWV917511 PGQ917511:PGR917511 PQM917511:PQN917511 QAI917511:QAJ917511 QKE917511:QKF917511 QUA917511:QUB917511 RDW917511:RDX917511 RNS917511:RNT917511 RXO917511:RXP917511 SHK917511:SHL917511 SRG917511:SRH917511 TBC917511:TBD917511 TKY917511:TKZ917511 TUU917511:TUV917511 UEQ917511:UER917511 UOM917511:UON917511 UYI917511:UYJ917511 VIE917511:VIF917511 VSA917511:VSB917511 WBW917511:WBX917511 WLS917511:WLT917511 WVO917511:WVP917511 G983047:H983047 JC983047:JD983047 SY983047:SZ983047 ACU983047:ACV983047 AMQ983047:AMR983047 AWM983047:AWN983047 BGI983047:BGJ983047 BQE983047:BQF983047 CAA983047:CAB983047 CJW983047:CJX983047 CTS983047:CTT983047 DDO983047:DDP983047 DNK983047:DNL983047 DXG983047:DXH983047 EHC983047:EHD983047 EQY983047:EQZ983047 FAU983047:FAV983047 FKQ983047:FKR983047 FUM983047:FUN983047 GEI983047:GEJ983047 GOE983047:GOF983047 GYA983047:GYB983047 HHW983047:HHX983047 HRS983047:HRT983047 IBO983047:IBP983047 ILK983047:ILL983047 IVG983047:IVH983047 JFC983047:JFD983047 JOY983047:JOZ983047 JYU983047:JYV983047 KIQ983047:KIR983047 KSM983047:KSN983047 LCI983047:LCJ983047 LME983047:LMF983047 LWA983047:LWB983047 MFW983047:MFX983047 MPS983047:MPT983047 MZO983047:MZP983047 NJK983047:NJL983047 NTG983047:NTH983047 ODC983047:ODD983047 OMY983047:OMZ983047 OWU983047:OWV983047 PGQ983047:PGR983047 PQM983047:PQN983047 QAI983047:QAJ983047 QKE983047:QKF983047 QUA983047:QUB983047 RDW983047:RDX983047 RNS983047:RNT983047 RXO983047:RXP983047 SHK983047:SHL983047 SRG983047:SRH983047 TBC983047:TBD983047 TKY983047:TKZ983047 TUU983047:TUV983047 UEQ983047:UER983047 UOM983047:UON983047 UYI983047:UYJ983047 VIE983047:VIF983047 VSA983047:VSB983047 WBW983047:WBX983047 WLS983047:WLT983047 WVO983047:WVP983047" xr:uid="{591DA49D-000D-4494-B5F5-A59552A14661}">
      <formula1>IngredientList</formula1>
    </dataValidation>
    <dataValidation type="list" allowBlank="1" showInputMessage="1" showErrorMessage="1" error="Please choose an ingredient from the drop down menu" promptTitle="Choose an Ingredient" prompt="Select an Ingredient from the dropdown menu._x000a_If the dropdown menu is not available (Click the arrow on the right) you need to first select Ingredient Category. _x000a_Choose Category All to see all possible ingredients." sqref="WVN983048:WVP983075 F983048:H983075 JB983048:JD983075 SX983048:SZ983075 ACT983048:ACV983075 AMP983048:AMR983075 AWL983048:AWN983075 BGH983048:BGJ983075 BQD983048:BQF983075 BZZ983048:CAB983075 CJV983048:CJX983075 CTR983048:CTT983075 DDN983048:DDP983075 DNJ983048:DNL983075 DXF983048:DXH983075 EHB983048:EHD983075 EQX983048:EQZ983075 FAT983048:FAV983075 FKP983048:FKR983075 FUL983048:FUN983075 GEH983048:GEJ983075 GOD983048:GOF983075 GXZ983048:GYB983075 HHV983048:HHX983075 HRR983048:HRT983075 IBN983048:IBP983075 ILJ983048:ILL983075 IVF983048:IVH983075 JFB983048:JFD983075 JOX983048:JOZ983075 JYT983048:JYV983075 KIP983048:KIR983075 KSL983048:KSN983075 LCH983048:LCJ983075 LMD983048:LMF983075 LVZ983048:LWB983075 MFV983048:MFX983075 MPR983048:MPT983075 MZN983048:MZP983075 NJJ983048:NJL983075 NTF983048:NTH983075 ODB983048:ODD983075 OMX983048:OMZ983075 OWT983048:OWV983075 PGP983048:PGR983075 PQL983048:PQN983075 QAH983048:QAJ983075 QKD983048:QKF983075 QTZ983048:QUB983075 RDV983048:RDX983075 RNR983048:RNT983075 RXN983048:RXP983075 SHJ983048:SHL983075 SRF983048:SRH983075 TBB983048:TBD983075 TKX983048:TKZ983075 TUT983048:TUV983075 UEP983048:UER983075 UOL983048:UON983075 UYH983048:UYJ983075 VID983048:VIF983075 VRZ983048:VSB983075 WBV983048:WBX983075 WLR983048:WLT983075 F65544:H65571 JB65544:JD65571 SX65544:SZ65571 ACT65544:ACV65571 AMP65544:AMR65571 AWL65544:AWN65571 BGH65544:BGJ65571 BQD65544:BQF65571 BZZ65544:CAB65571 CJV65544:CJX65571 CTR65544:CTT65571 DDN65544:DDP65571 DNJ65544:DNL65571 DXF65544:DXH65571 EHB65544:EHD65571 EQX65544:EQZ65571 FAT65544:FAV65571 FKP65544:FKR65571 FUL65544:FUN65571 GEH65544:GEJ65571 GOD65544:GOF65571 GXZ65544:GYB65571 HHV65544:HHX65571 HRR65544:HRT65571 IBN65544:IBP65571 ILJ65544:ILL65571 IVF65544:IVH65571 JFB65544:JFD65571 JOX65544:JOZ65571 JYT65544:JYV65571 KIP65544:KIR65571 KSL65544:KSN65571 LCH65544:LCJ65571 LMD65544:LMF65571 LVZ65544:LWB65571 MFV65544:MFX65571 MPR65544:MPT65571 MZN65544:MZP65571 NJJ65544:NJL65571 NTF65544:NTH65571 ODB65544:ODD65571 OMX65544:OMZ65571 OWT65544:OWV65571 PGP65544:PGR65571 PQL65544:PQN65571 QAH65544:QAJ65571 QKD65544:QKF65571 QTZ65544:QUB65571 RDV65544:RDX65571 RNR65544:RNT65571 RXN65544:RXP65571 SHJ65544:SHL65571 SRF65544:SRH65571 TBB65544:TBD65571 TKX65544:TKZ65571 TUT65544:TUV65571 UEP65544:UER65571 UOL65544:UON65571 UYH65544:UYJ65571 VID65544:VIF65571 VRZ65544:VSB65571 WBV65544:WBX65571 WLR65544:WLT65571 WVN65544:WVP65571 F131080:H131107 JB131080:JD131107 SX131080:SZ131107 ACT131080:ACV131107 AMP131080:AMR131107 AWL131080:AWN131107 BGH131080:BGJ131107 BQD131080:BQF131107 BZZ131080:CAB131107 CJV131080:CJX131107 CTR131080:CTT131107 DDN131080:DDP131107 DNJ131080:DNL131107 DXF131080:DXH131107 EHB131080:EHD131107 EQX131080:EQZ131107 FAT131080:FAV131107 FKP131080:FKR131107 FUL131080:FUN131107 GEH131080:GEJ131107 GOD131080:GOF131107 GXZ131080:GYB131107 HHV131080:HHX131107 HRR131080:HRT131107 IBN131080:IBP131107 ILJ131080:ILL131107 IVF131080:IVH131107 JFB131080:JFD131107 JOX131080:JOZ131107 JYT131080:JYV131107 KIP131080:KIR131107 KSL131080:KSN131107 LCH131080:LCJ131107 LMD131080:LMF131107 LVZ131080:LWB131107 MFV131080:MFX131107 MPR131080:MPT131107 MZN131080:MZP131107 NJJ131080:NJL131107 NTF131080:NTH131107 ODB131080:ODD131107 OMX131080:OMZ131107 OWT131080:OWV131107 PGP131080:PGR131107 PQL131080:PQN131107 QAH131080:QAJ131107 QKD131080:QKF131107 QTZ131080:QUB131107 RDV131080:RDX131107 RNR131080:RNT131107 RXN131080:RXP131107 SHJ131080:SHL131107 SRF131080:SRH131107 TBB131080:TBD131107 TKX131080:TKZ131107 TUT131080:TUV131107 UEP131080:UER131107 UOL131080:UON131107 UYH131080:UYJ131107 VID131080:VIF131107 VRZ131080:VSB131107 WBV131080:WBX131107 WLR131080:WLT131107 WVN131080:WVP131107 F196616:H196643 JB196616:JD196643 SX196616:SZ196643 ACT196616:ACV196643 AMP196616:AMR196643 AWL196616:AWN196643 BGH196616:BGJ196643 BQD196616:BQF196643 BZZ196616:CAB196643 CJV196616:CJX196643 CTR196616:CTT196643 DDN196616:DDP196643 DNJ196616:DNL196643 DXF196616:DXH196643 EHB196616:EHD196643 EQX196616:EQZ196643 FAT196616:FAV196643 FKP196616:FKR196643 FUL196616:FUN196643 GEH196616:GEJ196643 GOD196616:GOF196643 GXZ196616:GYB196643 HHV196616:HHX196643 HRR196616:HRT196643 IBN196616:IBP196643 ILJ196616:ILL196643 IVF196616:IVH196643 JFB196616:JFD196643 JOX196616:JOZ196643 JYT196616:JYV196643 KIP196616:KIR196643 KSL196616:KSN196643 LCH196616:LCJ196643 LMD196616:LMF196643 LVZ196616:LWB196643 MFV196616:MFX196643 MPR196616:MPT196643 MZN196616:MZP196643 NJJ196616:NJL196643 NTF196616:NTH196643 ODB196616:ODD196643 OMX196616:OMZ196643 OWT196616:OWV196643 PGP196616:PGR196643 PQL196616:PQN196643 QAH196616:QAJ196643 QKD196616:QKF196643 QTZ196616:QUB196643 RDV196616:RDX196643 RNR196616:RNT196643 RXN196616:RXP196643 SHJ196616:SHL196643 SRF196616:SRH196643 TBB196616:TBD196643 TKX196616:TKZ196643 TUT196616:TUV196643 UEP196616:UER196643 UOL196616:UON196643 UYH196616:UYJ196643 VID196616:VIF196643 VRZ196616:VSB196643 WBV196616:WBX196643 WLR196616:WLT196643 WVN196616:WVP196643 F262152:H262179 JB262152:JD262179 SX262152:SZ262179 ACT262152:ACV262179 AMP262152:AMR262179 AWL262152:AWN262179 BGH262152:BGJ262179 BQD262152:BQF262179 BZZ262152:CAB262179 CJV262152:CJX262179 CTR262152:CTT262179 DDN262152:DDP262179 DNJ262152:DNL262179 DXF262152:DXH262179 EHB262152:EHD262179 EQX262152:EQZ262179 FAT262152:FAV262179 FKP262152:FKR262179 FUL262152:FUN262179 GEH262152:GEJ262179 GOD262152:GOF262179 GXZ262152:GYB262179 HHV262152:HHX262179 HRR262152:HRT262179 IBN262152:IBP262179 ILJ262152:ILL262179 IVF262152:IVH262179 JFB262152:JFD262179 JOX262152:JOZ262179 JYT262152:JYV262179 KIP262152:KIR262179 KSL262152:KSN262179 LCH262152:LCJ262179 LMD262152:LMF262179 LVZ262152:LWB262179 MFV262152:MFX262179 MPR262152:MPT262179 MZN262152:MZP262179 NJJ262152:NJL262179 NTF262152:NTH262179 ODB262152:ODD262179 OMX262152:OMZ262179 OWT262152:OWV262179 PGP262152:PGR262179 PQL262152:PQN262179 QAH262152:QAJ262179 QKD262152:QKF262179 QTZ262152:QUB262179 RDV262152:RDX262179 RNR262152:RNT262179 RXN262152:RXP262179 SHJ262152:SHL262179 SRF262152:SRH262179 TBB262152:TBD262179 TKX262152:TKZ262179 TUT262152:TUV262179 UEP262152:UER262179 UOL262152:UON262179 UYH262152:UYJ262179 VID262152:VIF262179 VRZ262152:VSB262179 WBV262152:WBX262179 WLR262152:WLT262179 WVN262152:WVP262179 F327688:H327715 JB327688:JD327715 SX327688:SZ327715 ACT327688:ACV327715 AMP327688:AMR327715 AWL327688:AWN327715 BGH327688:BGJ327715 BQD327688:BQF327715 BZZ327688:CAB327715 CJV327688:CJX327715 CTR327688:CTT327715 DDN327688:DDP327715 DNJ327688:DNL327715 DXF327688:DXH327715 EHB327688:EHD327715 EQX327688:EQZ327715 FAT327688:FAV327715 FKP327688:FKR327715 FUL327688:FUN327715 GEH327688:GEJ327715 GOD327688:GOF327715 GXZ327688:GYB327715 HHV327688:HHX327715 HRR327688:HRT327715 IBN327688:IBP327715 ILJ327688:ILL327715 IVF327688:IVH327715 JFB327688:JFD327715 JOX327688:JOZ327715 JYT327688:JYV327715 KIP327688:KIR327715 KSL327688:KSN327715 LCH327688:LCJ327715 LMD327688:LMF327715 LVZ327688:LWB327715 MFV327688:MFX327715 MPR327688:MPT327715 MZN327688:MZP327715 NJJ327688:NJL327715 NTF327688:NTH327715 ODB327688:ODD327715 OMX327688:OMZ327715 OWT327688:OWV327715 PGP327688:PGR327715 PQL327688:PQN327715 QAH327688:QAJ327715 QKD327688:QKF327715 QTZ327688:QUB327715 RDV327688:RDX327715 RNR327688:RNT327715 RXN327688:RXP327715 SHJ327688:SHL327715 SRF327688:SRH327715 TBB327688:TBD327715 TKX327688:TKZ327715 TUT327688:TUV327715 UEP327688:UER327715 UOL327688:UON327715 UYH327688:UYJ327715 VID327688:VIF327715 VRZ327688:VSB327715 WBV327688:WBX327715 WLR327688:WLT327715 WVN327688:WVP327715 F393224:H393251 JB393224:JD393251 SX393224:SZ393251 ACT393224:ACV393251 AMP393224:AMR393251 AWL393224:AWN393251 BGH393224:BGJ393251 BQD393224:BQF393251 BZZ393224:CAB393251 CJV393224:CJX393251 CTR393224:CTT393251 DDN393224:DDP393251 DNJ393224:DNL393251 DXF393224:DXH393251 EHB393224:EHD393251 EQX393224:EQZ393251 FAT393224:FAV393251 FKP393224:FKR393251 FUL393224:FUN393251 GEH393224:GEJ393251 GOD393224:GOF393251 GXZ393224:GYB393251 HHV393224:HHX393251 HRR393224:HRT393251 IBN393224:IBP393251 ILJ393224:ILL393251 IVF393224:IVH393251 JFB393224:JFD393251 JOX393224:JOZ393251 JYT393224:JYV393251 KIP393224:KIR393251 KSL393224:KSN393251 LCH393224:LCJ393251 LMD393224:LMF393251 LVZ393224:LWB393251 MFV393224:MFX393251 MPR393224:MPT393251 MZN393224:MZP393251 NJJ393224:NJL393251 NTF393224:NTH393251 ODB393224:ODD393251 OMX393224:OMZ393251 OWT393224:OWV393251 PGP393224:PGR393251 PQL393224:PQN393251 QAH393224:QAJ393251 QKD393224:QKF393251 QTZ393224:QUB393251 RDV393224:RDX393251 RNR393224:RNT393251 RXN393224:RXP393251 SHJ393224:SHL393251 SRF393224:SRH393251 TBB393224:TBD393251 TKX393224:TKZ393251 TUT393224:TUV393251 UEP393224:UER393251 UOL393224:UON393251 UYH393224:UYJ393251 VID393224:VIF393251 VRZ393224:VSB393251 WBV393224:WBX393251 WLR393224:WLT393251 WVN393224:WVP393251 F458760:H458787 JB458760:JD458787 SX458760:SZ458787 ACT458760:ACV458787 AMP458760:AMR458787 AWL458760:AWN458787 BGH458760:BGJ458787 BQD458760:BQF458787 BZZ458760:CAB458787 CJV458760:CJX458787 CTR458760:CTT458787 DDN458760:DDP458787 DNJ458760:DNL458787 DXF458760:DXH458787 EHB458760:EHD458787 EQX458760:EQZ458787 FAT458760:FAV458787 FKP458760:FKR458787 FUL458760:FUN458787 GEH458760:GEJ458787 GOD458760:GOF458787 GXZ458760:GYB458787 HHV458760:HHX458787 HRR458760:HRT458787 IBN458760:IBP458787 ILJ458760:ILL458787 IVF458760:IVH458787 JFB458760:JFD458787 JOX458760:JOZ458787 JYT458760:JYV458787 KIP458760:KIR458787 KSL458760:KSN458787 LCH458760:LCJ458787 LMD458760:LMF458787 LVZ458760:LWB458787 MFV458760:MFX458787 MPR458760:MPT458787 MZN458760:MZP458787 NJJ458760:NJL458787 NTF458760:NTH458787 ODB458760:ODD458787 OMX458760:OMZ458787 OWT458760:OWV458787 PGP458760:PGR458787 PQL458760:PQN458787 QAH458760:QAJ458787 QKD458760:QKF458787 QTZ458760:QUB458787 RDV458760:RDX458787 RNR458760:RNT458787 RXN458760:RXP458787 SHJ458760:SHL458787 SRF458760:SRH458787 TBB458760:TBD458787 TKX458760:TKZ458787 TUT458760:TUV458787 UEP458760:UER458787 UOL458760:UON458787 UYH458760:UYJ458787 VID458760:VIF458787 VRZ458760:VSB458787 WBV458760:WBX458787 WLR458760:WLT458787 WVN458760:WVP458787 F524296:H524323 JB524296:JD524323 SX524296:SZ524323 ACT524296:ACV524323 AMP524296:AMR524323 AWL524296:AWN524323 BGH524296:BGJ524323 BQD524296:BQF524323 BZZ524296:CAB524323 CJV524296:CJX524323 CTR524296:CTT524323 DDN524296:DDP524323 DNJ524296:DNL524323 DXF524296:DXH524323 EHB524296:EHD524323 EQX524296:EQZ524323 FAT524296:FAV524323 FKP524296:FKR524323 FUL524296:FUN524323 GEH524296:GEJ524323 GOD524296:GOF524323 GXZ524296:GYB524323 HHV524296:HHX524323 HRR524296:HRT524323 IBN524296:IBP524323 ILJ524296:ILL524323 IVF524296:IVH524323 JFB524296:JFD524323 JOX524296:JOZ524323 JYT524296:JYV524323 KIP524296:KIR524323 KSL524296:KSN524323 LCH524296:LCJ524323 LMD524296:LMF524323 LVZ524296:LWB524323 MFV524296:MFX524323 MPR524296:MPT524323 MZN524296:MZP524323 NJJ524296:NJL524323 NTF524296:NTH524323 ODB524296:ODD524323 OMX524296:OMZ524323 OWT524296:OWV524323 PGP524296:PGR524323 PQL524296:PQN524323 QAH524296:QAJ524323 QKD524296:QKF524323 QTZ524296:QUB524323 RDV524296:RDX524323 RNR524296:RNT524323 RXN524296:RXP524323 SHJ524296:SHL524323 SRF524296:SRH524323 TBB524296:TBD524323 TKX524296:TKZ524323 TUT524296:TUV524323 UEP524296:UER524323 UOL524296:UON524323 UYH524296:UYJ524323 VID524296:VIF524323 VRZ524296:VSB524323 WBV524296:WBX524323 WLR524296:WLT524323 WVN524296:WVP524323 F589832:H589859 JB589832:JD589859 SX589832:SZ589859 ACT589832:ACV589859 AMP589832:AMR589859 AWL589832:AWN589859 BGH589832:BGJ589859 BQD589832:BQF589859 BZZ589832:CAB589859 CJV589832:CJX589859 CTR589832:CTT589859 DDN589832:DDP589859 DNJ589832:DNL589859 DXF589832:DXH589859 EHB589832:EHD589859 EQX589832:EQZ589859 FAT589832:FAV589859 FKP589832:FKR589859 FUL589832:FUN589859 GEH589832:GEJ589859 GOD589832:GOF589859 GXZ589832:GYB589859 HHV589832:HHX589859 HRR589832:HRT589859 IBN589832:IBP589859 ILJ589832:ILL589859 IVF589832:IVH589859 JFB589832:JFD589859 JOX589832:JOZ589859 JYT589832:JYV589859 KIP589832:KIR589859 KSL589832:KSN589859 LCH589832:LCJ589859 LMD589832:LMF589859 LVZ589832:LWB589859 MFV589832:MFX589859 MPR589832:MPT589859 MZN589832:MZP589859 NJJ589832:NJL589859 NTF589832:NTH589859 ODB589832:ODD589859 OMX589832:OMZ589859 OWT589832:OWV589859 PGP589832:PGR589859 PQL589832:PQN589859 QAH589832:QAJ589859 QKD589832:QKF589859 QTZ589832:QUB589859 RDV589832:RDX589859 RNR589832:RNT589859 RXN589832:RXP589859 SHJ589832:SHL589859 SRF589832:SRH589859 TBB589832:TBD589859 TKX589832:TKZ589859 TUT589832:TUV589859 UEP589832:UER589859 UOL589832:UON589859 UYH589832:UYJ589859 VID589832:VIF589859 VRZ589832:VSB589859 WBV589832:WBX589859 WLR589832:WLT589859 WVN589832:WVP589859 F655368:H655395 JB655368:JD655395 SX655368:SZ655395 ACT655368:ACV655395 AMP655368:AMR655395 AWL655368:AWN655395 BGH655368:BGJ655395 BQD655368:BQF655395 BZZ655368:CAB655395 CJV655368:CJX655395 CTR655368:CTT655395 DDN655368:DDP655395 DNJ655368:DNL655395 DXF655368:DXH655395 EHB655368:EHD655395 EQX655368:EQZ655395 FAT655368:FAV655395 FKP655368:FKR655395 FUL655368:FUN655395 GEH655368:GEJ655395 GOD655368:GOF655395 GXZ655368:GYB655395 HHV655368:HHX655395 HRR655368:HRT655395 IBN655368:IBP655395 ILJ655368:ILL655395 IVF655368:IVH655395 JFB655368:JFD655395 JOX655368:JOZ655395 JYT655368:JYV655395 KIP655368:KIR655395 KSL655368:KSN655395 LCH655368:LCJ655395 LMD655368:LMF655395 LVZ655368:LWB655395 MFV655368:MFX655395 MPR655368:MPT655395 MZN655368:MZP655395 NJJ655368:NJL655395 NTF655368:NTH655395 ODB655368:ODD655395 OMX655368:OMZ655395 OWT655368:OWV655395 PGP655368:PGR655395 PQL655368:PQN655395 QAH655368:QAJ655395 QKD655368:QKF655395 QTZ655368:QUB655395 RDV655368:RDX655395 RNR655368:RNT655395 RXN655368:RXP655395 SHJ655368:SHL655395 SRF655368:SRH655395 TBB655368:TBD655395 TKX655368:TKZ655395 TUT655368:TUV655395 UEP655368:UER655395 UOL655368:UON655395 UYH655368:UYJ655395 VID655368:VIF655395 VRZ655368:VSB655395 WBV655368:WBX655395 WLR655368:WLT655395 WVN655368:WVP655395 F720904:H720931 JB720904:JD720931 SX720904:SZ720931 ACT720904:ACV720931 AMP720904:AMR720931 AWL720904:AWN720931 BGH720904:BGJ720931 BQD720904:BQF720931 BZZ720904:CAB720931 CJV720904:CJX720931 CTR720904:CTT720931 DDN720904:DDP720931 DNJ720904:DNL720931 DXF720904:DXH720931 EHB720904:EHD720931 EQX720904:EQZ720931 FAT720904:FAV720931 FKP720904:FKR720931 FUL720904:FUN720931 GEH720904:GEJ720931 GOD720904:GOF720931 GXZ720904:GYB720931 HHV720904:HHX720931 HRR720904:HRT720931 IBN720904:IBP720931 ILJ720904:ILL720931 IVF720904:IVH720931 JFB720904:JFD720931 JOX720904:JOZ720931 JYT720904:JYV720931 KIP720904:KIR720931 KSL720904:KSN720931 LCH720904:LCJ720931 LMD720904:LMF720931 LVZ720904:LWB720931 MFV720904:MFX720931 MPR720904:MPT720931 MZN720904:MZP720931 NJJ720904:NJL720931 NTF720904:NTH720931 ODB720904:ODD720931 OMX720904:OMZ720931 OWT720904:OWV720931 PGP720904:PGR720931 PQL720904:PQN720931 QAH720904:QAJ720931 QKD720904:QKF720931 QTZ720904:QUB720931 RDV720904:RDX720931 RNR720904:RNT720931 RXN720904:RXP720931 SHJ720904:SHL720931 SRF720904:SRH720931 TBB720904:TBD720931 TKX720904:TKZ720931 TUT720904:TUV720931 UEP720904:UER720931 UOL720904:UON720931 UYH720904:UYJ720931 VID720904:VIF720931 VRZ720904:VSB720931 WBV720904:WBX720931 WLR720904:WLT720931 WVN720904:WVP720931 F786440:H786467 JB786440:JD786467 SX786440:SZ786467 ACT786440:ACV786467 AMP786440:AMR786467 AWL786440:AWN786467 BGH786440:BGJ786467 BQD786440:BQF786467 BZZ786440:CAB786467 CJV786440:CJX786467 CTR786440:CTT786467 DDN786440:DDP786467 DNJ786440:DNL786467 DXF786440:DXH786467 EHB786440:EHD786467 EQX786440:EQZ786467 FAT786440:FAV786467 FKP786440:FKR786467 FUL786440:FUN786467 GEH786440:GEJ786467 GOD786440:GOF786467 GXZ786440:GYB786467 HHV786440:HHX786467 HRR786440:HRT786467 IBN786440:IBP786467 ILJ786440:ILL786467 IVF786440:IVH786467 JFB786440:JFD786467 JOX786440:JOZ786467 JYT786440:JYV786467 KIP786440:KIR786467 KSL786440:KSN786467 LCH786440:LCJ786467 LMD786440:LMF786467 LVZ786440:LWB786467 MFV786440:MFX786467 MPR786440:MPT786467 MZN786440:MZP786467 NJJ786440:NJL786467 NTF786440:NTH786467 ODB786440:ODD786467 OMX786440:OMZ786467 OWT786440:OWV786467 PGP786440:PGR786467 PQL786440:PQN786467 QAH786440:QAJ786467 QKD786440:QKF786467 QTZ786440:QUB786467 RDV786440:RDX786467 RNR786440:RNT786467 RXN786440:RXP786467 SHJ786440:SHL786467 SRF786440:SRH786467 TBB786440:TBD786467 TKX786440:TKZ786467 TUT786440:TUV786467 UEP786440:UER786467 UOL786440:UON786467 UYH786440:UYJ786467 VID786440:VIF786467 VRZ786440:VSB786467 WBV786440:WBX786467 WLR786440:WLT786467 WVN786440:WVP786467 F851976:H852003 JB851976:JD852003 SX851976:SZ852003 ACT851976:ACV852003 AMP851976:AMR852003 AWL851976:AWN852003 BGH851976:BGJ852003 BQD851976:BQF852003 BZZ851976:CAB852003 CJV851976:CJX852003 CTR851976:CTT852003 DDN851976:DDP852003 DNJ851976:DNL852003 DXF851976:DXH852003 EHB851976:EHD852003 EQX851976:EQZ852003 FAT851976:FAV852003 FKP851976:FKR852003 FUL851976:FUN852003 GEH851976:GEJ852003 GOD851976:GOF852003 GXZ851976:GYB852003 HHV851976:HHX852003 HRR851976:HRT852003 IBN851976:IBP852003 ILJ851976:ILL852003 IVF851976:IVH852003 JFB851976:JFD852003 JOX851976:JOZ852003 JYT851976:JYV852003 KIP851976:KIR852003 KSL851976:KSN852003 LCH851976:LCJ852003 LMD851976:LMF852003 LVZ851976:LWB852003 MFV851976:MFX852003 MPR851976:MPT852003 MZN851976:MZP852003 NJJ851976:NJL852003 NTF851976:NTH852003 ODB851976:ODD852003 OMX851976:OMZ852003 OWT851976:OWV852003 PGP851976:PGR852003 PQL851976:PQN852003 QAH851976:QAJ852003 QKD851976:QKF852003 QTZ851976:QUB852003 RDV851976:RDX852003 RNR851976:RNT852003 RXN851976:RXP852003 SHJ851976:SHL852003 SRF851976:SRH852003 TBB851976:TBD852003 TKX851976:TKZ852003 TUT851976:TUV852003 UEP851976:UER852003 UOL851976:UON852003 UYH851976:UYJ852003 VID851976:VIF852003 VRZ851976:VSB852003 WBV851976:WBX852003 WLR851976:WLT852003 WVN851976:WVP852003 F917512:H917539 JB917512:JD917539 SX917512:SZ917539 ACT917512:ACV917539 AMP917512:AMR917539 AWL917512:AWN917539 BGH917512:BGJ917539 BQD917512:BQF917539 BZZ917512:CAB917539 CJV917512:CJX917539 CTR917512:CTT917539 DDN917512:DDP917539 DNJ917512:DNL917539 DXF917512:DXH917539 EHB917512:EHD917539 EQX917512:EQZ917539 FAT917512:FAV917539 FKP917512:FKR917539 FUL917512:FUN917539 GEH917512:GEJ917539 GOD917512:GOF917539 GXZ917512:GYB917539 HHV917512:HHX917539 HRR917512:HRT917539 IBN917512:IBP917539 ILJ917512:ILL917539 IVF917512:IVH917539 JFB917512:JFD917539 JOX917512:JOZ917539 JYT917512:JYV917539 KIP917512:KIR917539 KSL917512:KSN917539 LCH917512:LCJ917539 LMD917512:LMF917539 LVZ917512:LWB917539 MFV917512:MFX917539 MPR917512:MPT917539 MZN917512:MZP917539 NJJ917512:NJL917539 NTF917512:NTH917539 ODB917512:ODD917539 OMX917512:OMZ917539 OWT917512:OWV917539 PGP917512:PGR917539 PQL917512:PQN917539 QAH917512:QAJ917539 QKD917512:QKF917539 QTZ917512:QUB917539 RDV917512:RDX917539 RNR917512:RNT917539 RXN917512:RXP917539 SHJ917512:SHL917539 SRF917512:SRH917539 TBB917512:TBD917539 TKX917512:TKZ917539 TUT917512:TUV917539 UEP917512:UER917539 UOL917512:UON917539 UYH917512:UYJ917539 VID917512:VIF917539 VRZ917512:VSB917539 WBV917512:WBX917539 WLR917512:WLT917539 WVN917512:WVP917539 JB8:JD35 SX8:SZ35 ACT8:ACV35 AMP8:AMR35 AWL8:AWN35 BGH8:BGJ35 BQD8:BQF35 BZZ8:CAB35 CJV8:CJX35 CTR8:CTT35 DDN8:DDP35 DNJ8:DNL35 DXF8:DXH35 EHB8:EHD35 EQX8:EQZ35 FAT8:FAV35 FKP8:FKR35 FUL8:FUN35 GEH8:GEJ35 GOD8:GOF35 GXZ8:GYB35 HHV8:HHX35 HRR8:HRT35 IBN8:IBP35 ILJ8:ILL35 IVF8:IVH35 JFB8:JFD35 JOX8:JOZ35 JYT8:JYV35 KIP8:KIR35 KSL8:KSN35 LCH8:LCJ35 LMD8:LMF35 LVZ8:LWB35 MFV8:MFX35 MPR8:MPT35 MZN8:MZP35 NJJ8:NJL35 NTF8:NTH35 ODB8:ODD35 OMX8:OMZ35 OWT8:OWV35 PGP8:PGR35 PQL8:PQN35 QAH8:QAJ35 QKD8:QKF35 QTZ8:QUB35 RDV8:RDX35 RNR8:RNT35 RXN8:RXP35 SHJ8:SHL35 SRF8:SRH35 TBB8:TBD35 TKX8:TKZ35 TUT8:TUV35 UEP8:UER35 UOL8:UON35 UYH8:UYJ35 VID8:VIF35 VRZ8:VSB35 WBV8:WBX35 WLR8:WLT35 WVN8:WVP35" xr:uid="{E229EFB7-AFF0-4D36-8549-EF83BEDF0FC2}">
      <formula1>INDIRECT(CLEAN((SUBSTITUTE(SUBSTITUTE(SUBSTITUTE(SUBSTITUTE(B8,CHAR(44),CHAR(9)),CHAR(38),CHAR(9)),CHAR(47),CHAR(9)),CHAR(32),CHAR(9)))))</formula1>
    </dataValidation>
  </dataValidations>
  <hyperlinks>
    <hyperlink ref="B44:J44" location="'Ingredients Price List'!A1" display="If the values above are incorrect click on this link to update them in the Ingredients Price List" xr:uid="{3DE1AC28-F0BB-4DFF-B62A-E8E6601C8D65}"/>
  </hyperlinks>
  <pageMargins left="0.7" right="0.7" top="0.75" bottom="0.75" header="0.3" footer="0.3"/>
  <pageSetup scale="71" orientation="portrait" r:id="rId1"/>
  <colBreaks count="1" manualBreakCount="1">
    <brk id="13" max="1048575" man="1"/>
  </colBreaks>
  <drawing r:id="rId2"/>
  <extLst>
    <ext xmlns:x14="http://schemas.microsoft.com/office/spreadsheetml/2009/9/main" uri="{CCE6A557-97BC-4b89-ADB6-D9C93CAAB3DF}">
      <x14:dataValidations xmlns:xm="http://schemas.microsoft.com/office/excel/2006/main" count="2">
        <x14:dataValidation type="list" showInputMessage="1" showErrorMessage="1" errorTitle="Select a Value from the Menu" error="You must select a value from the menu for this cell. _x000a_You cannot choose an ingredient if this cell is left blank. _x000a_Select:_x000a_ALL if you want to see all ingredients in the dropdown;_x000a_ANY if you do not want to use this row." xr:uid="{7C07BA2E-CA71-4864-B2AC-9B3DF4C27904}">
          <x14:formula1>
            <xm:f>'Ingredients Price List'!$Q$878:$Q$895</xm:f>
          </x14:formula1>
          <xm:sqref>B8:B35</xm:sqref>
        </x14:dataValidation>
        <x14:dataValidation type="list" allowBlank="1" showInputMessage="1" showErrorMessage="1" xr:uid="{8AC35F8B-3AD1-49E1-A18C-518FDC2665E7}">
          <x14:formula1>
            <xm:f>'Ingredients Price List'!$T$884:$T$894</xm:f>
          </x14:formula1>
          <xm:sqref>E22:E35</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EEFE73488AA6944EA67A381B91BF8841" ma:contentTypeVersion="12" ma:contentTypeDescription="Create a new document." ma:contentTypeScope="" ma:versionID="eb1bc00005ba0deda64b70f10b4642f0">
  <xsd:schema xmlns:xsd="http://www.w3.org/2001/XMLSchema" xmlns:xs="http://www.w3.org/2001/XMLSchema" xmlns:p="http://schemas.microsoft.com/office/2006/metadata/properties" xmlns:ns2="45dae456-88b9-4ffb-bdb7-b103bac82d3a" xmlns:ns3="4578801f-0822-4fc8-ab90-e8bb196aef62" targetNamespace="http://schemas.microsoft.com/office/2006/metadata/properties" ma:root="true" ma:fieldsID="118fff212a56f403d23ccfb98039753d" ns2:_="" ns3:_="">
    <xsd:import namespace="45dae456-88b9-4ffb-bdb7-b103bac82d3a"/>
    <xsd:import namespace="4578801f-0822-4fc8-ab90-e8bb196aef62"/>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GenerationTime" minOccurs="0"/>
                <xsd:element ref="ns2:MediaServiceEventHashCode" minOccurs="0"/>
                <xsd:element ref="ns2:MediaServiceOCR" minOccurs="0"/>
                <xsd:element ref="ns2:MediaServiceDateTaken" minOccurs="0"/>
                <xsd:element ref="ns2:MediaServiceAutoKeyPoints" minOccurs="0"/>
                <xsd:element ref="ns2:MediaServiceKeyPoint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5dae456-88b9-4ffb-bdb7-b103bac82d3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578801f-0822-4fc8-ab90-e8bb196aef62"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SharedWithUsers xmlns="4578801f-0822-4fc8-ab90-e8bb196aef62">
      <UserInfo>
        <DisplayName/>
        <AccountId xsi:nil="true"/>
        <AccountType/>
      </UserInfo>
    </SharedWithUsers>
  </documentManagement>
</p:properties>
</file>

<file path=customXml/itemProps1.xml><?xml version="1.0" encoding="utf-8"?>
<ds:datastoreItem xmlns:ds="http://schemas.openxmlformats.org/officeDocument/2006/customXml" ds:itemID="{154CC5B5-91FD-4298-9BE1-BC18DCAF459B}">
  <ds:schemaRefs>
    <ds:schemaRef ds:uri="http://schemas.microsoft.com/sharepoint/v3/contenttype/forms"/>
  </ds:schemaRefs>
</ds:datastoreItem>
</file>

<file path=customXml/itemProps2.xml><?xml version="1.0" encoding="utf-8"?>
<ds:datastoreItem xmlns:ds="http://schemas.openxmlformats.org/officeDocument/2006/customXml" ds:itemID="{B82016D5-98CE-459E-8478-E16D649C882D}"/>
</file>

<file path=customXml/itemProps3.xml><?xml version="1.0" encoding="utf-8"?>
<ds:datastoreItem xmlns:ds="http://schemas.openxmlformats.org/officeDocument/2006/customXml" ds:itemID="{0AAB0D22-EB66-40CD-BBF4-A44BF338690B}">
  <ds:schemaRefs>
    <ds:schemaRef ds:uri="http://schemas.openxmlformats.org/package/2006/metadata/core-properties"/>
    <ds:schemaRef ds:uri="5e757cf7-8ef8-435a-925f-c3d8c7835667"/>
    <ds:schemaRef ds:uri="http://purl.org/dc/dcmitype/"/>
    <ds:schemaRef ds:uri="http://schemas.microsoft.com/office/infopath/2007/PartnerControls"/>
    <ds:schemaRef ds:uri="http://purl.org/dc/elements/1.1/"/>
    <ds:schemaRef ds:uri="http://schemas.microsoft.com/office/2006/documentManagement/types"/>
    <ds:schemaRef ds:uri="87e3dc7b-6fa9-4d14-b8fd-34008748e09b"/>
    <ds:schemaRef ds:uri="http://purl.org/dc/terms/"/>
    <ds:schemaRef ds:uri="http://schemas.microsoft.com/office/2006/metadata/propertie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68</vt:i4>
      </vt:variant>
    </vt:vector>
  </HeadingPairs>
  <TitlesOfParts>
    <vt:vector size="71" baseType="lpstr">
      <vt:lpstr>Ingredients Price List</vt:lpstr>
      <vt:lpstr>Stock Sheet</vt:lpstr>
      <vt:lpstr>Template</vt:lpstr>
      <vt:lpstr>Accepted_Categories</vt:lpstr>
      <vt:lpstr>All</vt:lpstr>
      <vt:lpstr>BeveragesJuices</vt:lpstr>
      <vt:lpstr>BeveragesJuices1</vt:lpstr>
      <vt:lpstr>BeveragesJuices2</vt:lpstr>
      <vt:lpstr>BeveragesJuicesNum</vt:lpstr>
      <vt:lpstr>Breads</vt:lpstr>
      <vt:lpstr>Breads1</vt:lpstr>
      <vt:lpstr>Breads2</vt:lpstr>
      <vt:lpstr>BreadsNum</vt:lpstr>
      <vt:lpstr>ColumnDescription</vt:lpstr>
      <vt:lpstr>DairyEggsCheeses</vt:lpstr>
      <vt:lpstr>DairyEggsCheeses1</vt:lpstr>
      <vt:lpstr>DairyEggsCheeses2</vt:lpstr>
      <vt:lpstr>DairyEggsCheesesNum</vt:lpstr>
      <vt:lpstr>Fish</vt:lpstr>
      <vt:lpstr>Fish1</vt:lpstr>
      <vt:lpstr>Fish2</vt:lpstr>
      <vt:lpstr>FishNums</vt:lpstr>
      <vt:lpstr>FreezerItems</vt:lpstr>
      <vt:lpstr>FreezerItems1</vt:lpstr>
      <vt:lpstr>FreezerItems2</vt:lpstr>
      <vt:lpstr>FreezerItemsNums</vt:lpstr>
      <vt:lpstr>FreshFruitVeg</vt:lpstr>
      <vt:lpstr>FreshFruitVeg1</vt:lpstr>
      <vt:lpstr>FreshFruitVeg2</vt:lpstr>
      <vt:lpstr>FreshFruitVegNum</vt:lpstr>
      <vt:lpstr>Hiding_Ingredients_that_you_do_not_use</vt:lpstr>
      <vt:lpstr>'Stock Sheet'!HidingIngredients</vt:lpstr>
      <vt:lpstr>IngredientList</vt:lpstr>
      <vt:lpstr>IngredientsTable</vt:lpstr>
      <vt:lpstr>IngrTypes</vt:lpstr>
      <vt:lpstr>JamsPreserves</vt:lpstr>
      <vt:lpstr>JamsPreserves1</vt:lpstr>
      <vt:lpstr>JamsPreserves2</vt:lpstr>
      <vt:lpstr>Meat</vt:lpstr>
      <vt:lpstr>Meat1</vt:lpstr>
      <vt:lpstr>Meat2</vt:lpstr>
      <vt:lpstr>MiscellaneousOther</vt:lpstr>
      <vt:lpstr>MiscellaneousOther1</vt:lpstr>
      <vt:lpstr>MiscellaneousOther2</vt:lpstr>
      <vt:lpstr>MyOwnIngredients</vt:lpstr>
      <vt:lpstr>MyOwnIngredients1</vt:lpstr>
      <vt:lpstr>MyOwnIngredients2</vt:lpstr>
      <vt:lpstr>NutsSeedsOilsDriedFruit</vt:lpstr>
      <vt:lpstr>NutsSeedsOilsDriedFruit1</vt:lpstr>
      <vt:lpstr>NutsSeedsOilsDriedFruit2</vt:lpstr>
      <vt:lpstr>PastriesBiscuits</vt:lpstr>
      <vt:lpstr>PastriesBiscuits1</vt:lpstr>
      <vt:lpstr>PastriesBiscuits2</vt:lpstr>
      <vt:lpstr>PoultryGame</vt:lpstr>
      <vt:lpstr>PoultryGame1</vt:lpstr>
      <vt:lpstr>PoultryGame2</vt:lpstr>
      <vt:lpstr>'Stock Sheet'!Print_Area</vt:lpstr>
      <vt:lpstr>Template!Print_Area</vt:lpstr>
      <vt:lpstr>SaucesMarinades</vt:lpstr>
      <vt:lpstr>SaucesMarinades1</vt:lpstr>
      <vt:lpstr>SaucesMarinades2</vt:lpstr>
      <vt:lpstr>SeasoningsHerbsSpices</vt:lpstr>
      <vt:lpstr>SeasoningsHerbsSpices1</vt:lpstr>
      <vt:lpstr>SeasoningsHerbsSpices2</vt:lpstr>
      <vt:lpstr>Stocks</vt:lpstr>
      <vt:lpstr>Stocks1</vt:lpstr>
      <vt:lpstr>Stocks2</vt:lpstr>
      <vt:lpstr>StoreCupboardIngredients</vt:lpstr>
      <vt:lpstr>StoreCupboardIngredients1</vt:lpstr>
      <vt:lpstr>StoreCupboardIngredients2</vt:lpstr>
      <vt:lpstr>The_above_Table_has_been_separated_into_a_number_of_columns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Joanne Ballesty</dc:creator>
  <cp:lastModifiedBy>Gemma Costello</cp:lastModifiedBy>
  <dcterms:created xsi:type="dcterms:W3CDTF">2020-12-16T06:08:47Z</dcterms:created>
  <dcterms:modified xsi:type="dcterms:W3CDTF">2021-03-01T15:39:55Z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0x010100EEFE73488AA6944EA67A381B91BF8841</vt:lpwstr>
  </property>
  <property fmtid="{D5CDD505-2E9C-101B-9397-08002B2CF9AE}" pid="3" name="Order">
    <vt:r8>13817600</vt:r8>
  </property>
  <property fmtid="{D5CDD505-2E9C-101B-9397-08002B2CF9AE}" pid="4" name="ComplianceAssetId">
    <vt:lpwstr/>
  </property>
  <property fmtid="{D5CDD505-2E9C-101B-9397-08002B2CF9AE}" pid="5" name="_SourceUrl">
    <vt:lpwstr/>
  </property>
  <property fmtid="{D5CDD505-2E9C-101B-9397-08002B2CF9AE}" pid="6" name="_SharedFileIndex">
    <vt:lpwstr/>
  </property>
</Properties>
</file>