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urrent\CFD\FA4307 - Failte Ireland\Mentoring Assignments\Breakfast Service Payroll Model\To Failte Ireland OUTPUT\"/>
    </mc:Choice>
  </mc:AlternateContent>
  <xr:revisionPtr revIDLastSave="0" documentId="13_ncr:1_{53E7D224-4819-464C-8338-4EF53FC267B5}" xr6:coauthVersionLast="45" xr6:coauthVersionMax="46" xr10:uidLastSave="{00000000-0000-0000-0000-000000000000}"/>
  <bookViews>
    <workbookView xWindow="28680" yWindow="-120" windowWidth="21840" windowHeight="13140" xr2:uid="{38D3AAE8-923E-44BE-AC6A-D7D5FF6DCE76}"/>
  </bookViews>
  <sheets>
    <sheet name="Labour Cost 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0" i="1" l="1"/>
  <c r="P50" i="1"/>
  <c r="F98" i="1" l="1"/>
  <c r="G98" i="1"/>
  <c r="H98" i="1"/>
  <c r="I98" i="1"/>
  <c r="J98" i="1"/>
  <c r="K98" i="1"/>
  <c r="L98" i="1"/>
  <c r="F99" i="1"/>
  <c r="G99" i="1"/>
  <c r="H99" i="1"/>
  <c r="I99" i="1"/>
  <c r="J99" i="1"/>
  <c r="K99" i="1"/>
  <c r="L99" i="1"/>
  <c r="F100" i="1"/>
  <c r="G100" i="1"/>
  <c r="H100" i="1"/>
  <c r="I100" i="1"/>
  <c r="J100" i="1"/>
  <c r="K100" i="1"/>
  <c r="L100" i="1"/>
  <c r="N37" i="1"/>
  <c r="P37" i="1" s="1"/>
  <c r="N36" i="1"/>
  <c r="P36" i="1" s="1"/>
  <c r="N35" i="1"/>
  <c r="P35" i="1" s="1"/>
  <c r="M98" i="1" l="1"/>
  <c r="M100" i="1"/>
  <c r="M99" i="1"/>
  <c r="F135" i="1"/>
  <c r="G135" i="1"/>
  <c r="H135" i="1"/>
  <c r="I135" i="1"/>
  <c r="J135" i="1"/>
  <c r="K135" i="1"/>
  <c r="L135" i="1"/>
  <c r="F136" i="1"/>
  <c r="G136" i="1"/>
  <c r="H136" i="1"/>
  <c r="I136" i="1"/>
  <c r="J136" i="1"/>
  <c r="K136" i="1"/>
  <c r="L136" i="1"/>
  <c r="F137" i="1"/>
  <c r="G137" i="1"/>
  <c r="H137" i="1"/>
  <c r="I137" i="1"/>
  <c r="J137" i="1"/>
  <c r="K137" i="1"/>
  <c r="L137" i="1"/>
  <c r="F138" i="1"/>
  <c r="G138" i="1"/>
  <c r="H138" i="1"/>
  <c r="I138" i="1"/>
  <c r="J138" i="1"/>
  <c r="K138" i="1"/>
  <c r="L138" i="1"/>
  <c r="F139" i="1"/>
  <c r="G139" i="1"/>
  <c r="H139" i="1"/>
  <c r="I139" i="1"/>
  <c r="J139" i="1"/>
  <c r="K139" i="1"/>
  <c r="L139" i="1"/>
  <c r="F140" i="1"/>
  <c r="G140" i="1"/>
  <c r="H140" i="1"/>
  <c r="I140" i="1"/>
  <c r="J140" i="1"/>
  <c r="K140" i="1"/>
  <c r="L140" i="1"/>
  <c r="F141" i="1"/>
  <c r="G141" i="1"/>
  <c r="H141" i="1"/>
  <c r="I141" i="1"/>
  <c r="J141" i="1"/>
  <c r="K141" i="1"/>
  <c r="L141" i="1"/>
  <c r="F121" i="1"/>
  <c r="G121" i="1"/>
  <c r="H121" i="1"/>
  <c r="I121" i="1"/>
  <c r="J121" i="1"/>
  <c r="K121" i="1"/>
  <c r="L121" i="1"/>
  <c r="F122" i="1"/>
  <c r="G122" i="1"/>
  <c r="H122" i="1"/>
  <c r="I122" i="1"/>
  <c r="J122" i="1"/>
  <c r="K122" i="1"/>
  <c r="L122" i="1"/>
  <c r="F123" i="1"/>
  <c r="G123" i="1"/>
  <c r="H123" i="1"/>
  <c r="I123" i="1"/>
  <c r="J123" i="1"/>
  <c r="K123" i="1"/>
  <c r="L123" i="1"/>
  <c r="F124" i="1"/>
  <c r="G124" i="1"/>
  <c r="H124" i="1"/>
  <c r="I124" i="1"/>
  <c r="J124" i="1"/>
  <c r="K124" i="1"/>
  <c r="L124" i="1"/>
  <c r="F125" i="1"/>
  <c r="G125" i="1"/>
  <c r="H125" i="1"/>
  <c r="I125" i="1"/>
  <c r="J125" i="1"/>
  <c r="K125" i="1"/>
  <c r="L125" i="1"/>
  <c r="F126" i="1"/>
  <c r="G126" i="1"/>
  <c r="H126" i="1"/>
  <c r="I126" i="1"/>
  <c r="J126" i="1"/>
  <c r="K126" i="1"/>
  <c r="L126" i="1"/>
  <c r="F127" i="1"/>
  <c r="G127" i="1"/>
  <c r="H127" i="1"/>
  <c r="I127" i="1"/>
  <c r="J127" i="1"/>
  <c r="K127" i="1"/>
  <c r="L127" i="1"/>
  <c r="F128" i="1"/>
  <c r="G128" i="1"/>
  <c r="H128" i="1"/>
  <c r="I128" i="1"/>
  <c r="J128" i="1"/>
  <c r="K128" i="1"/>
  <c r="L128" i="1"/>
  <c r="F129" i="1"/>
  <c r="G129" i="1"/>
  <c r="H129" i="1"/>
  <c r="I129" i="1"/>
  <c r="J129" i="1"/>
  <c r="K129" i="1"/>
  <c r="L129" i="1"/>
  <c r="F104" i="1"/>
  <c r="G104" i="1"/>
  <c r="H104" i="1"/>
  <c r="I104" i="1"/>
  <c r="J104" i="1"/>
  <c r="K104" i="1"/>
  <c r="L104" i="1"/>
  <c r="F105" i="1"/>
  <c r="G105" i="1"/>
  <c r="H105" i="1"/>
  <c r="I105" i="1"/>
  <c r="J105" i="1"/>
  <c r="K105" i="1"/>
  <c r="L105" i="1"/>
  <c r="F106" i="1"/>
  <c r="G106" i="1"/>
  <c r="H106" i="1"/>
  <c r="I106" i="1"/>
  <c r="J106" i="1"/>
  <c r="K106" i="1"/>
  <c r="L106" i="1"/>
  <c r="F107" i="1"/>
  <c r="G107" i="1"/>
  <c r="H107" i="1"/>
  <c r="I107" i="1"/>
  <c r="J107" i="1"/>
  <c r="K107" i="1"/>
  <c r="L107" i="1"/>
  <c r="F108" i="1"/>
  <c r="G108" i="1"/>
  <c r="H108" i="1"/>
  <c r="I108" i="1"/>
  <c r="J108" i="1"/>
  <c r="K108" i="1"/>
  <c r="L108" i="1"/>
  <c r="H79" i="1"/>
  <c r="I79" i="1"/>
  <c r="J79" i="1"/>
  <c r="K79" i="1"/>
  <c r="L79" i="1"/>
  <c r="M79" i="1"/>
  <c r="G79" i="1"/>
  <c r="N72" i="1"/>
  <c r="P72" i="1" s="1"/>
  <c r="N73" i="1"/>
  <c r="P73" i="1" s="1"/>
  <c r="N74" i="1"/>
  <c r="P74" i="1" s="1"/>
  <c r="N75" i="1"/>
  <c r="P75" i="1" s="1"/>
  <c r="N76" i="1"/>
  <c r="P76" i="1" s="1"/>
  <c r="N77" i="1"/>
  <c r="P77" i="1" s="1"/>
  <c r="N58" i="1"/>
  <c r="P58" i="1" s="1"/>
  <c r="N59" i="1"/>
  <c r="P59" i="1" s="1"/>
  <c r="N60" i="1"/>
  <c r="P60" i="1" s="1"/>
  <c r="N61" i="1"/>
  <c r="P61" i="1" s="1"/>
  <c r="N62" i="1"/>
  <c r="P62" i="1" s="1"/>
  <c r="N63" i="1"/>
  <c r="P63" i="1" s="1"/>
  <c r="N64" i="1"/>
  <c r="P64" i="1" s="1"/>
  <c r="N65" i="1"/>
  <c r="P65" i="1" s="1"/>
  <c r="N66" i="1"/>
  <c r="P66" i="1" s="1"/>
  <c r="H46" i="1"/>
  <c r="I46" i="1"/>
  <c r="J46" i="1"/>
  <c r="K46" i="1"/>
  <c r="L46" i="1"/>
  <c r="M46" i="1"/>
  <c r="G46" i="1"/>
  <c r="N41" i="1"/>
  <c r="P41" i="1" s="1"/>
  <c r="N42" i="1"/>
  <c r="P42" i="1" s="1"/>
  <c r="N43" i="1"/>
  <c r="P43" i="1" s="1"/>
  <c r="N44" i="1"/>
  <c r="P44" i="1" s="1"/>
  <c r="N45" i="1"/>
  <c r="P45" i="1" s="1"/>
  <c r="M124" i="1" l="1"/>
  <c r="M107" i="1"/>
  <c r="M108" i="1"/>
  <c r="M128" i="1"/>
  <c r="M127" i="1"/>
  <c r="M135" i="1"/>
  <c r="M126" i="1"/>
  <c r="M125" i="1"/>
  <c r="M136" i="1"/>
  <c r="M137" i="1"/>
  <c r="M104" i="1"/>
  <c r="M138" i="1"/>
  <c r="M105" i="1"/>
  <c r="M123" i="1"/>
  <c r="M139" i="1"/>
  <c r="M106" i="1"/>
  <c r="M129" i="1"/>
  <c r="M122" i="1"/>
  <c r="M140" i="1"/>
  <c r="M141" i="1"/>
  <c r="F113" i="1"/>
  <c r="G113" i="1"/>
  <c r="H113" i="1"/>
  <c r="I113" i="1"/>
  <c r="J113" i="1"/>
  <c r="K113" i="1"/>
  <c r="L113" i="1"/>
  <c r="F97" i="1"/>
  <c r="G97" i="1"/>
  <c r="H97" i="1"/>
  <c r="I97" i="1"/>
  <c r="J97" i="1"/>
  <c r="K97" i="1"/>
  <c r="L97" i="1"/>
  <c r="I202" i="1"/>
  <c r="H202" i="1"/>
  <c r="G202" i="1"/>
  <c r="F202" i="1"/>
  <c r="E202" i="1"/>
  <c r="D202" i="1"/>
  <c r="C202" i="1"/>
  <c r="G146" i="1"/>
  <c r="F146" i="1"/>
  <c r="I15" i="1"/>
  <c r="J15" i="1"/>
  <c r="K15" i="1"/>
  <c r="L15" i="1"/>
  <c r="F15" i="1"/>
  <c r="F144" i="1" s="1"/>
  <c r="G15" i="1"/>
  <c r="G144" i="1" s="1"/>
  <c r="H15" i="1"/>
  <c r="M13" i="1"/>
  <c r="M11" i="1"/>
  <c r="L26" i="1"/>
  <c r="L90" i="1" s="1"/>
  <c r="I209" i="1" s="1"/>
  <c r="K26" i="1"/>
  <c r="K90" i="1" s="1"/>
  <c r="H209" i="1" s="1"/>
  <c r="J26" i="1"/>
  <c r="J90" i="1" s="1"/>
  <c r="G209" i="1" s="1"/>
  <c r="I26" i="1"/>
  <c r="F209" i="1" s="1"/>
  <c r="H26" i="1"/>
  <c r="H90" i="1" s="1"/>
  <c r="E209" i="1" s="1"/>
  <c r="G26" i="1"/>
  <c r="G90" i="1" s="1"/>
  <c r="D209" i="1" s="1"/>
  <c r="F26" i="1"/>
  <c r="F90" i="1" s="1"/>
  <c r="C209" i="1" s="1"/>
  <c r="L24" i="1"/>
  <c r="L88" i="1" s="1"/>
  <c r="I207" i="1" s="1"/>
  <c r="K24" i="1"/>
  <c r="K88" i="1" s="1"/>
  <c r="H207" i="1" s="1"/>
  <c r="J24" i="1"/>
  <c r="J88" i="1" s="1"/>
  <c r="G207" i="1" s="1"/>
  <c r="I24" i="1"/>
  <c r="I88" i="1" s="1"/>
  <c r="F207" i="1" s="1"/>
  <c r="H24" i="1"/>
  <c r="H88" i="1" s="1"/>
  <c r="E207" i="1" s="1"/>
  <c r="G24" i="1"/>
  <c r="G88" i="1" s="1"/>
  <c r="D207" i="1" s="1"/>
  <c r="F24" i="1"/>
  <c r="F88" i="1" s="1"/>
  <c r="C207" i="1" s="1"/>
  <c r="N50" i="1"/>
  <c r="N34" i="1"/>
  <c r="P34" i="1" s="1"/>
  <c r="M113" i="1" l="1"/>
  <c r="M97" i="1"/>
  <c r="M88" i="1"/>
  <c r="M90" i="1"/>
  <c r="M26" i="1"/>
  <c r="M24" i="1"/>
  <c r="L134" i="1" l="1"/>
  <c r="K134" i="1"/>
  <c r="J134" i="1"/>
  <c r="I134" i="1"/>
  <c r="H134" i="1"/>
  <c r="G134" i="1"/>
  <c r="F134" i="1"/>
  <c r="L133" i="1"/>
  <c r="K133" i="1"/>
  <c r="J133" i="1"/>
  <c r="I133" i="1"/>
  <c r="H133" i="1"/>
  <c r="G133" i="1"/>
  <c r="F133" i="1"/>
  <c r="L120" i="1"/>
  <c r="K120" i="1"/>
  <c r="J120" i="1"/>
  <c r="I120" i="1"/>
  <c r="H120" i="1"/>
  <c r="G120" i="1"/>
  <c r="F120" i="1"/>
  <c r="L119" i="1"/>
  <c r="K119" i="1"/>
  <c r="J119" i="1"/>
  <c r="I119" i="1"/>
  <c r="H119" i="1"/>
  <c r="G119" i="1"/>
  <c r="F119" i="1"/>
  <c r="L118" i="1"/>
  <c r="K118" i="1"/>
  <c r="J118" i="1"/>
  <c r="I118" i="1"/>
  <c r="H118" i="1"/>
  <c r="G118" i="1"/>
  <c r="F118" i="1"/>
  <c r="L117" i="1"/>
  <c r="K117" i="1"/>
  <c r="J117" i="1"/>
  <c r="I117" i="1"/>
  <c r="H117" i="1"/>
  <c r="G117" i="1"/>
  <c r="F117" i="1"/>
  <c r="L116" i="1"/>
  <c r="K116" i="1"/>
  <c r="J116" i="1"/>
  <c r="I116" i="1"/>
  <c r="H116" i="1"/>
  <c r="G116" i="1"/>
  <c r="F116" i="1"/>
  <c r="L115" i="1"/>
  <c r="K115" i="1"/>
  <c r="J115" i="1"/>
  <c r="I115" i="1"/>
  <c r="H115" i="1"/>
  <c r="G115" i="1"/>
  <c r="F115" i="1"/>
  <c r="L114" i="1"/>
  <c r="K114" i="1"/>
  <c r="J114" i="1"/>
  <c r="I114" i="1"/>
  <c r="H114" i="1"/>
  <c r="G114" i="1"/>
  <c r="F114" i="1"/>
  <c r="L112" i="1"/>
  <c r="K112" i="1"/>
  <c r="J112" i="1"/>
  <c r="I112" i="1"/>
  <c r="H112" i="1"/>
  <c r="G112" i="1"/>
  <c r="F112" i="1"/>
  <c r="L103" i="1"/>
  <c r="K103" i="1"/>
  <c r="J103" i="1"/>
  <c r="I103" i="1"/>
  <c r="H103" i="1"/>
  <c r="G103" i="1"/>
  <c r="F103" i="1"/>
  <c r="L102" i="1"/>
  <c r="K102" i="1"/>
  <c r="J102" i="1"/>
  <c r="I102" i="1"/>
  <c r="H102" i="1"/>
  <c r="G102" i="1"/>
  <c r="F102" i="1"/>
  <c r="L101" i="1"/>
  <c r="K101" i="1"/>
  <c r="J101" i="1"/>
  <c r="I101" i="1"/>
  <c r="H101" i="1"/>
  <c r="G101" i="1"/>
  <c r="F101" i="1"/>
  <c r="L96" i="1"/>
  <c r="K96" i="1"/>
  <c r="J96" i="1"/>
  <c r="I96" i="1"/>
  <c r="H96" i="1"/>
  <c r="G96" i="1"/>
  <c r="F96" i="1"/>
  <c r="N78" i="1"/>
  <c r="P78" i="1" s="1"/>
  <c r="N71" i="1"/>
  <c r="P71" i="1" s="1"/>
  <c r="N70" i="1"/>
  <c r="P70" i="1" s="1"/>
  <c r="N57" i="1"/>
  <c r="P57" i="1" s="1"/>
  <c r="N56" i="1"/>
  <c r="P56" i="1" s="1"/>
  <c r="N55" i="1"/>
  <c r="P55" i="1" s="1"/>
  <c r="N54" i="1"/>
  <c r="P54" i="1" s="1"/>
  <c r="N53" i="1"/>
  <c r="P53" i="1" s="1"/>
  <c r="N52" i="1"/>
  <c r="P52" i="1" s="1"/>
  <c r="N51" i="1"/>
  <c r="P51" i="1" s="1"/>
  <c r="N49" i="1"/>
  <c r="P49" i="1" s="1"/>
  <c r="N38" i="1"/>
  <c r="P38" i="1" s="1"/>
  <c r="N39" i="1"/>
  <c r="P39" i="1" s="1"/>
  <c r="N40" i="1"/>
  <c r="P40" i="1" s="1"/>
  <c r="N33" i="1"/>
  <c r="P33" i="1" s="1"/>
  <c r="M14" i="1"/>
  <c r="M12" i="1"/>
  <c r="F25" i="1"/>
  <c r="G25" i="1"/>
  <c r="F27" i="1"/>
  <c r="F91" i="1" s="1"/>
  <c r="C210" i="1" s="1"/>
  <c r="G27" i="1"/>
  <c r="G91" i="1" s="1"/>
  <c r="D210" i="1" s="1"/>
  <c r="G67" i="1"/>
  <c r="C204" i="1" s="1"/>
  <c r="C206" i="1" s="1"/>
  <c r="H67" i="1"/>
  <c r="D204" i="1" s="1"/>
  <c r="D206" i="1" s="1"/>
  <c r="H109" i="1" l="1"/>
  <c r="L130" i="1"/>
  <c r="J109" i="1"/>
  <c r="F130" i="1"/>
  <c r="K109" i="1"/>
  <c r="G130" i="1"/>
  <c r="I109" i="1"/>
  <c r="L109" i="1"/>
  <c r="H130" i="1"/>
  <c r="I130" i="1"/>
  <c r="F109" i="1"/>
  <c r="J130" i="1"/>
  <c r="G109" i="1"/>
  <c r="K130" i="1"/>
  <c r="F89" i="1"/>
  <c r="C208" i="1" s="1"/>
  <c r="F28" i="1"/>
  <c r="G89" i="1"/>
  <c r="D208" i="1" s="1"/>
  <c r="G28" i="1"/>
  <c r="M15" i="1"/>
  <c r="M117" i="1"/>
  <c r="K142" i="1"/>
  <c r="L142" i="1"/>
  <c r="M116" i="1"/>
  <c r="M114" i="1"/>
  <c r="M115" i="1"/>
  <c r="M133" i="1"/>
  <c r="G142" i="1"/>
  <c r="H142" i="1"/>
  <c r="M103" i="1"/>
  <c r="M120" i="1"/>
  <c r="I142" i="1"/>
  <c r="M101" i="1"/>
  <c r="M102" i="1"/>
  <c r="M112" i="1"/>
  <c r="M118" i="1"/>
  <c r="M119" i="1"/>
  <c r="M121" i="1"/>
  <c r="J142" i="1"/>
  <c r="M134" i="1"/>
  <c r="F142" i="1"/>
  <c r="M96" i="1"/>
  <c r="G81" i="1"/>
  <c r="C203" i="1" s="1"/>
  <c r="C205" i="1" s="1"/>
  <c r="H81" i="1"/>
  <c r="D203" i="1" s="1"/>
  <c r="D205" i="1" s="1"/>
  <c r="J67" i="1"/>
  <c r="K67" i="1"/>
  <c r="L67" i="1"/>
  <c r="M67" i="1"/>
  <c r="I67" i="1"/>
  <c r="L27" i="1"/>
  <c r="L91" i="1" s="1"/>
  <c r="I210" i="1" s="1"/>
  <c r="K27" i="1"/>
  <c r="K91" i="1" s="1"/>
  <c r="H210" i="1" s="1"/>
  <c r="J27" i="1"/>
  <c r="J91" i="1" s="1"/>
  <c r="G210" i="1" s="1"/>
  <c r="I27" i="1"/>
  <c r="I91" i="1" s="1"/>
  <c r="F210" i="1" s="1"/>
  <c r="H27" i="1"/>
  <c r="H91" i="1" s="1"/>
  <c r="L25" i="1"/>
  <c r="L89" i="1" s="1"/>
  <c r="I208" i="1" s="1"/>
  <c r="K25" i="1"/>
  <c r="K89" i="1" s="1"/>
  <c r="H208" i="1" s="1"/>
  <c r="J25" i="1"/>
  <c r="J89" i="1" s="1"/>
  <c r="G208" i="1" s="1"/>
  <c r="I25" i="1"/>
  <c r="I89" i="1" s="1"/>
  <c r="F208" i="1" s="1"/>
  <c r="H25" i="1"/>
  <c r="M91" i="1" l="1"/>
  <c r="E210" i="1"/>
  <c r="H146" i="1"/>
  <c r="E204" i="1"/>
  <c r="E206" i="1" s="1"/>
  <c r="H28" i="1"/>
  <c r="H89" i="1"/>
  <c r="E208" i="1" s="1"/>
  <c r="I204" i="1"/>
  <c r="I206" i="1" s="1"/>
  <c r="L146" i="1"/>
  <c r="G204" i="1"/>
  <c r="G206" i="1" s="1"/>
  <c r="J146" i="1"/>
  <c r="F204" i="1"/>
  <c r="F206" i="1" s="1"/>
  <c r="I146" i="1"/>
  <c r="H204" i="1"/>
  <c r="H206" i="1" s="1"/>
  <c r="K146" i="1"/>
  <c r="K28" i="1"/>
  <c r="L28" i="1"/>
  <c r="J28" i="1"/>
  <c r="I28" i="1"/>
  <c r="F92" i="1"/>
  <c r="F150" i="1" s="1"/>
  <c r="C198" i="1" s="1"/>
  <c r="C200" i="1"/>
  <c r="G92" i="1"/>
  <c r="G150" i="1" s="1"/>
  <c r="D198" i="1" s="1"/>
  <c r="D200" i="1"/>
  <c r="F148" i="1"/>
  <c r="C201" i="1" s="1"/>
  <c r="I148" i="1"/>
  <c r="F201" i="1" s="1"/>
  <c r="J148" i="1"/>
  <c r="G201" i="1" s="1"/>
  <c r="H148" i="1"/>
  <c r="E201" i="1" s="1"/>
  <c r="L148" i="1"/>
  <c r="I201" i="1" s="1"/>
  <c r="M109" i="1"/>
  <c r="K148" i="1"/>
  <c r="H201" i="1" s="1"/>
  <c r="M142" i="1"/>
  <c r="G148" i="1"/>
  <c r="D201" i="1" s="1"/>
  <c r="M27" i="1"/>
  <c r="M130" i="1"/>
  <c r="M25" i="1"/>
  <c r="J81" i="1"/>
  <c r="I144" i="1" s="1"/>
  <c r="K81" i="1"/>
  <c r="J144" i="1" s="1"/>
  <c r="L81" i="1"/>
  <c r="K144" i="1" s="1"/>
  <c r="M81" i="1"/>
  <c r="L144" i="1" s="1"/>
  <c r="I81" i="1"/>
  <c r="H144" i="1" s="1"/>
  <c r="M89" i="1" l="1"/>
  <c r="I203" i="1"/>
  <c r="I205" i="1" s="1"/>
  <c r="F203" i="1"/>
  <c r="F205" i="1" s="1"/>
  <c r="H203" i="1"/>
  <c r="H205" i="1" s="1"/>
  <c r="G203" i="1"/>
  <c r="G205" i="1" s="1"/>
  <c r="E203" i="1"/>
  <c r="E205" i="1" s="1"/>
  <c r="J92" i="1"/>
  <c r="G200" i="1"/>
  <c r="I92" i="1"/>
  <c r="F200" i="1"/>
  <c r="H92" i="1"/>
  <c r="H150" i="1" s="1"/>
  <c r="E198" i="1" s="1"/>
  <c r="E200" i="1"/>
  <c r="K92" i="1"/>
  <c r="K150" i="1" s="1"/>
  <c r="H198" i="1" s="1"/>
  <c r="H200" i="1"/>
  <c r="L92" i="1"/>
  <c r="L150" i="1" s="1"/>
  <c r="I198" i="1" s="1"/>
  <c r="I200" i="1"/>
  <c r="I150" i="1"/>
  <c r="F198" i="1" s="1"/>
  <c r="M148" i="1"/>
  <c r="M28" i="1"/>
  <c r="M92" i="1" l="1"/>
  <c r="M150" i="1" s="1"/>
  <c r="J150" i="1"/>
  <c r="G198" i="1" s="1"/>
  <c r="D199" i="1" l="1"/>
  <c r="E199" i="1"/>
  <c r="F199" i="1"/>
  <c r="G199" i="1"/>
  <c r="H199" i="1"/>
  <c r="I199" i="1"/>
  <c r="C199" i="1"/>
</calcChain>
</file>

<file path=xl/sharedStrings.xml><?xml version="1.0" encoding="utf-8"?>
<sst xmlns="http://schemas.openxmlformats.org/spreadsheetml/2006/main" count="268" uniqueCount="82">
  <si>
    <t>Number of guests:</t>
  </si>
  <si>
    <t>Breakfast to Go</t>
  </si>
  <si>
    <t>Breakfast Rate</t>
  </si>
  <si>
    <t>Revenue</t>
  </si>
  <si>
    <t>Total</t>
  </si>
  <si>
    <t>Kitchen</t>
  </si>
  <si>
    <t>Staff 1</t>
  </si>
  <si>
    <t>Staff 2</t>
  </si>
  <si>
    <t>Staff 3</t>
  </si>
  <si>
    <t>Hourly Rate</t>
  </si>
  <si>
    <t>PRSI</t>
  </si>
  <si>
    <t>Holiday Pay</t>
  </si>
  <si>
    <t>on</t>
  </si>
  <si>
    <t>off</t>
  </si>
  <si>
    <t>Restaurant</t>
  </si>
  <si>
    <t>Wait Staff 1</t>
  </si>
  <si>
    <t>Wait Staff 2</t>
  </si>
  <si>
    <t>Wait Staff 3</t>
  </si>
  <si>
    <t>Wait Staff 4</t>
  </si>
  <si>
    <t>Wait Staff 5</t>
  </si>
  <si>
    <t>Wait Staff 6</t>
  </si>
  <si>
    <t>Wait Staff 7</t>
  </si>
  <si>
    <t>Wait Staff 8</t>
  </si>
  <si>
    <t>Wait Staff 9</t>
  </si>
  <si>
    <t>Staff by Hour</t>
  </si>
  <si>
    <t>Staffing Schedule</t>
  </si>
  <si>
    <t>Total Staff</t>
  </si>
  <si>
    <t>Breakfast P&amp;L</t>
  </si>
  <si>
    <t xml:space="preserve">Total Hours </t>
  </si>
  <si>
    <t>Payroll Cost</t>
  </si>
  <si>
    <t>Total Payroll</t>
  </si>
  <si>
    <t>Payroll %</t>
  </si>
  <si>
    <t>Note</t>
  </si>
  <si>
    <t>INPUTS</t>
  </si>
  <si>
    <t>OUTPUTS</t>
  </si>
  <si>
    <t>5AM</t>
  </si>
  <si>
    <t>6AM</t>
  </si>
  <si>
    <t>7AM</t>
  </si>
  <si>
    <t>8AM</t>
  </si>
  <si>
    <t>9AM</t>
  </si>
  <si>
    <t>10AM</t>
  </si>
  <si>
    <t>11AM</t>
  </si>
  <si>
    <t>Guest Schedule</t>
  </si>
  <si>
    <t>BREAKFAST SERVICE LABOUR COST CALCULATOR</t>
  </si>
  <si>
    <t>Daily Payroll</t>
  </si>
  <si>
    <t>Payroll % by hour</t>
  </si>
  <si>
    <t>Guests (Eat in)</t>
  </si>
  <si>
    <t>Breakfast Chef</t>
  </si>
  <si>
    <t>Commis Chef</t>
  </si>
  <si>
    <t>Restaurant Supervisor/Manager</t>
  </si>
  <si>
    <t>Staff (Wait Staff) to Guest Ratio (Eat in guests only)</t>
  </si>
  <si>
    <t>Eat in (sleepers)</t>
  </si>
  <si>
    <t>Eat in (walk-ins)</t>
  </si>
  <si>
    <t>Room Service</t>
  </si>
  <si>
    <t>All Staff</t>
  </si>
  <si>
    <t>Wait Staff</t>
  </si>
  <si>
    <t>Diners to (All) Staff Ratio</t>
  </si>
  <si>
    <t>Diners to (Wait) Staff Ratio</t>
  </si>
  <si>
    <t>Revenue (LHS)</t>
  </si>
  <si>
    <t>Payroll Costs (RHS)</t>
  </si>
  <si>
    <t>GRAPHS</t>
  </si>
  <si>
    <t>Staff (All Staff) to Guest Ratio (All guests)</t>
  </si>
  <si>
    <t>Staff 4</t>
  </si>
  <si>
    <t>Staff 5</t>
  </si>
  <si>
    <t>Staff 6</t>
  </si>
  <si>
    <t>Staff 7</t>
  </si>
  <si>
    <t>Staff 8</t>
  </si>
  <si>
    <t>Insert employee name</t>
  </si>
  <si>
    <t>Wait Staff 10</t>
  </si>
  <si>
    <t>Wait Staff 11</t>
  </si>
  <si>
    <t>Wait Staff 12</t>
  </si>
  <si>
    <t>Wait Staff 13</t>
  </si>
  <si>
    <t>Wait Staff 14</t>
  </si>
  <si>
    <t>Wait Staff 15</t>
  </si>
  <si>
    <t>Wait Staff 16</t>
  </si>
  <si>
    <t>Wait Staff 17</t>
  </si>
  <si>
    <t>Staff 9</t>
  </si>
  <si>
    <t xml:space="preserve">Kitchen Porter </t>
  </si>
  <si>
    <t>Wash-Up 1</t>
  </si>
  <si>
    <t>Wash-Up 2</t>
  </si>
  <si>
    <t>5 - DRIVING LEAN - PURCHASING, PRODUCTION &amp; SUSTAINABILITY</t>
  </si>
  <si>
    <t>Employee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</si>
</sst>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€&quot;#,##0.0"/>
    <numFmt numFmtId="165" formatCode="0.0"/>
    <numFmt numFmtId="166" formatCode="0.0%"/>
    <numFmt numFmtId="167" formatCode="&quot;€&quot;#,##0"/>
    <numFmt numFmtId="168" formatCode="&quot;€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0"/>
      <name val="Arial"/>
      <family val="2"/>
    </font>
    <font>
      <sz val="11"/>
      <color theme="2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2"/>
      <color rgb="FF2D716F"/>
      <name val="Arial"/>
      <family val="2"/>
    </font>
    <font>
      <sz val="11"/>
      <color theme="2" tint="-0.499984740745262"/>
      <name val="Calibri"/>
      <family val="2"/>
      <scheme val="minor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2D716F"/>
        <bgColor indexed="64"/>
      </patternFill>
    </fill>
    <fill>
      <patternFill patternType="solid">
        <fgColor rgb="FFEAE4D7"/>
        <bgColor indexed="64"/>
      </patternFill>
    </fill>
    <fill>
      <patternFill patternType="solid">
        <fgColor rgb="FFE2DF82"/>
        <bgColor indexed="64"/>
      </patternFill>
    </fill>
    <fill>
      <patternFill patternType="solid">
        <fgColor rgb="FFDCE7E6"/>
        <bgColor indexed="64"/>
      </patternFill>
    </fill>
  </fills>
  <borders count="19">
    <border>
      <left/>
      <right/>
      <top/>
      <bottom/>
      <diagonal/>
    </border>
    <border>
      <left/>
      <right style="medium">
        <color rgb="FF2D716F"/>
      </right>
      <top/>
      <bottom/>
      <diagonal/>
    </border>
    <border>
      <left style="medium">
        <color rgb="FF2D716F"/>
      </left>
      <right/>
      <top/>
      <bottom style="medium">
        <color rgb="FF2D716F"/>
      </bottom>
      <diagonal/>
    </border>
    <border>
      <left/>
      <right/>
      <top/>
      <bottom style="medium">
        <color rgb="FF2D716F"/>
      </bottom>
      <diagonal/>
    </border>
    <border>
      <left style="medium">
        <color rgb="FF2D716F"/>
      </left>
      <right style="medium">
        <color rgb="FF2D716F"/>
      </right>
      <top style="medium">
        <color rgb="FF2D716F"/>
      </top>
      <bottom style="medium">
        <color rgb="FF2D716F"/>
      </bottom>
      <diagonal/>
    </border>
    <border>
      <left style="medium">
        <color rgb="FF2D716F"/>
      </left>
      <right/>
      <top style="medium">
        <color rgb="FF2D716F"/>
      </top>
      <bottom/>
      <diagonal/>
    </border>
    <border>
      <left/>
      <right/>
      <top style="medium">
        <color rgb="FF2D716F"/>
      </top>
      <bottom/>
      <diagonal/>
    </border>
    <border>
      <left/>
      <right style="medium">
        <color rgb="FF2D716F"/>
      </right>
      <top style="medium">
        <color rgb="FF2D716F"/>
      </top>
      <bottom/>
      <diagonal/>
    </border>
    <border>
      <left style="medium">
        <color rgb="FF2D716F"/>
      </left>
      <right/>
      <top/>
      <bottom/>
      <diagonal/>
    </border>
    <border>
      <left/>
      <right style="medium">
        <color rgb="FF2D716F"/>
      </right>
      <top/>
      <bottom style="medium">
        <color rgb="FF2D716F"/>
      </bottom>
      <diagonal/>
    </border>
    <border>
      <left style="medium">
        <color rgb="FF2D716F"/>
      </left>
      <right style="medium">
        <color rgb="FF2D716F"/>
      </right>
      <top style="medium">
        <color rgb="FF2D716F"/>
      </top>
      <bottom/>
      <diagonal/>
    </border>
    <border>
      <left style="medium">
        <color rgb="FF2D716F"/>
      </left>
      <right style="medium">
        <color rgb="FF2D716F"/>
      </right>
      <top/>
      <bottom/>
      <diagonal/>
    </border>
    <border>
      <left style="medium">
        <color rgb="FF2D716F"/>
      </left>
      <right style="medium">
        <color rgb="FF2D716F"/>
      </right>
      <top/>
      <bottom style="medium">
        <color rgb="FF2D716F"/>
      </bottom>
      <diagonal/>
    </border>
    <border>
      <left style="medium">
        <color rgb="FF2D716F"/>
      </left>
      <right/>
      <top style="medium">
        <color rgb="FF2D716F"/>
      </top>
      <bottom style="medium">
        <color rgb="FF2D716F"/>
      </bottom>
      <diagonal/>
    </border>
    <border>
      <left/>
      <right/>
      <top style="medium">
        <color rgb="FF2D716F"/>
      </top>
      <bottom style="medium">
        <color rgb="FF2D716F"/>
      </bottom>
      <diagonal/>
    </border>
    <border>
      <left/>
      <right style="medium">
        <color rgb="FF2D716F"/>
      </right>
      <top style="medium">
        <color rgb="FF2D716F"/>
      </top>
      <bottom style="medium">
        <color rgb="FF2D716F"/>
      </bottom>
      <diagonal/>
    </border>
    <border>
      <left/>
      <right style="medium">
        <color rgb="FF2D716F"/>
      </right>
      <top/>
      <bottom style="thin">
        <color rgb="FF2D716F"/>
      </bottom>
      <diagonal/>
    </border>
    <border>
      <left/>
      <right/>
      <top/>
      <bottom style="thin">
        <color rgb="FF2D716F"/>
      </bottom>
      <diagonal/>
    </border>
    <border>
      <left/>
      <right/>
      <top style="thin">
        <color rgb="FF2D716F"/>
      </top>
      <bottom style="double">
        <color rgb="FF2D716F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3" fillId="2" borderId="0" xfId="0" applyFont="1" applyFill="1"/>
    <xf numFmtId="0" fontId="0" fillId="2" borderId="0" xfId="0" applyFill="1"/>
    <xf numFmtId="0" fontId="0" fillId="2" borderId="0" xfId="0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5" borderId="0" xfId="0" applyFill="1" applyBorder="1" applyAlignment="1" applyProtection="1">
      <alignment vertical="center"/>
      <protection locked="0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64" fontId="0" fillId="5" borderId="0" xfId="0" applyNumberFormat="1" applyFill="1" applyBorder="1" applyAlignment="1" applyProtection="1">
      <alignment vertical="center"/>
      <protection locked="0"/>
    </xf>
    <xf numFmtId="168" fontId="0" fillId="5" borderId="0" xfId="0" applyNumberFormat="1" applyFill="1" applyBorder="1" applyAlignment="1" applyProtection="1">
      <alignment vertical="center"/>
      <protection locked="0"/>
    </xf>
    <xf numFmtId="164" fontId="0" fillId="2" borderId="0" xfId="0" applyNumberFormat="1" applyFill="1" applyBorder="1" applyAlignment="1">
      <alignment vertical="center"/>
    </xf>
    <xf numFmtId="166" fontId="3" fillId="2" borderId="0" xfId="0" applyNumberFormat="1" applyFont="1" applyFill="1" applyBorder="1" applyAlignment="1">
      <alignment vertical="center"/>
    </xf>
    <xf numFmtId="166" fontId="0" fillId="2" borderId="0" xfId="0" applyNumberForma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64" fontId="0" fillId="2" borderId="0" xfId="0" applyNumberForma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65" fontId="3" fillId="3" borderId="0" xfId="0" applyNumberFormat="1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167" fontId="7" fillId="2" borderId="0" xfId="0" applyNumberFormat="1" applyFont="1" applyFill="1" applyAlignment="1">
      <alignment vertical="center"/>
    </xf>
    <xf numFmtId="0" fontId="0" fillId="2" borderId="1" xfId="0" applyFill="1" applyBorder="1"/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2" fillId="4" borderId="7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4" borderId="10" xfId="0" applyFont="1" applyFill="1" applyBorder="1" applyAlignment="1">
      <alignment horizontal="left" vertical="center"/>
    </xf>
    <xf numFmtId="0" fontId="0" fillId="2" borderId="11" xfId="0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10" fontId="0" fillId="5" borderId="0" xfId="0" applyNumberFormat="1" applyFill="1" applyBorder="1" applyAlignment="1" applyProtection="1">
      <alignment vertical="center"/>
      <protection locked="0"/>
    </xf>
    <xf numFmtId="166" fontId="0" fillId="5" borderId="0" xfId="0" applyNumberFormat="1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horizontal="right" vertical="center"/>
      <protection locked="0"/>
    </xf>
    <xf numFmtId="0" fontId="0" fillId="7" borderId="1" xfId="0" applyFill="1" applyBorder="1" applyAlignment="1">
      <alignment vertical="center"/>
    </xf>
    <xf numFmtId="164" fontId="0" fillId="7" borderId="1" xfId="0" applyNumberFormat="1" applyFill="1" applyBorder="1" applyAlignment="1">
      <alignment vertical="center"/>
    </xf>
    <xf numFmtId="164" fontId="3" fillId="7" borderId="9" xfId="0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1" fontId="3" fillId="7" borderId="1" xfId="0" applyNumberFormat="1" applyFont="1" applyFill="1" applyBorder="1" applyAlignment="1">
      <alignment vertical="center"/>
    </xf>
    <xf numFmtId="0" fontId="3" fillId="7" borderId="9" xfId="0" applyFont="1" applyFill="1" applyBorder="1" applyAlignment="1">
      <alignment vertical="center"/>
    </xf>
    <xf numFmtId="0" fontId="3" fillId="7" borderId="8" xfId="0" applyFont="1" applyFill="1" applyBorder="1" applyAlignment="1">
      <alignment vertical="center"/>
    </xf>
    <xf numFmtId="0" fontId="3" fillId="7" borderId="0" xfId="0" applyFont="1" applyFill="1" applyBorder="1" applyAlignment="1">
      <alignment vertical="center"/>
    </xf>
    <xf numFmtId="164" fontId="3" fillId="7" borderId="1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0" fontId="3" fillId="7" borderId="9" xfId="0" applyFont="1" applyFill="1" applyBorder="1" applyAlignment="1">
      <alignment horizontal="right" vertical="center"/>
    </xf>
    <xf numFmtId="0" fontId="3" fillId="6" borderId="13" xfId="0" applyFont="1" applyFill="1" applyBorder="1" applyAlignment="1">
      <alignment vertical="center"/>
    </xf>
    <xf numFmtId="0" fontId="3" fillId="6" borderId="14" xfId="0" applyFont="1" applyFill="1" applyBorder="1" applyAlignment="1">
      <alignment vertical="center"/>
    </xf>
    <xf numFmtId="164" fontId="3" fillId="6" borderId="14" xfId="0" applyNumberFormat="1" applyFont="1" applyFill="1" applyBorder="1" applyAlignment="1">
      <alignment horizontal="right" vertical="center"/>
    </xf>
    <xf numFmtId="164" fontId="3" fillId="6" borderId="15" xfId="0" applyNumberFormat="1" applyFont="1" applyFill="1" applyBorder="1" applyAlignment="1">
      <alignment horizontal="right" vertical="center"/>
    </xf>
    <xf numFmtId="9" fontId="3" fillId="6" borderId="14" xfId="1" applyFont="1" applyFill="1" applyBorder="1" applyAlignment="1">
      <alignment horizontal="right" vertical="center"/>
    </xf>
    <xf numFmtId="9" fontId="3" fillId="6" borderId="15" xfId="1" applyFont="1" applyFill="1" applyBorder="1" applyAlignment="1">
      <alignment horizontal="right" vertical="center"/>
    </xf>
    <xf numFmtId="0" fontId="7" fillId="7" borderId="0" xfId="0" applyFont="1" applyFill="1" applyBorder="1" applyAlignment="1">
      <alignment vertical="center"/>
    </xf>
    <xf numFmtId="0" fontId="8" fillId="7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9" fontId="10" fillId="2" borderId="0" xfId="1" applyFont="1" applyFill="1" applyBorder="1" applyAlignment="1">
      <alignment vertical="center"/>
    </xf>
    <xf numFmtId="9" fontId="10" fillId="2" borderId="0" xfId="0" applyNumberFormat="1" applyFont="1" applyFill="1" applyBorder="1" applyAlignment="1">
      <alignment vertical="center"/>
    </xf>
    <xf numFmtId="167" fontId="10" fillId="2" borderId="0" xfId="0" applyNumberFormat="1" applyFont="1" applyFill="1" applyBorder="1" applyAlignment="1">
      <alignment vertical="center"/>
    </xf>
    <xf numFmtId="1" fontId="10" fillId="2" borderId="0" xfId="0" applyNumberFormat="1" applyFont="1" applyFill="1" applyBorder="1" applyAlignment="1">
      <alignment vertical="center"/>
    </xf>
    <xf numFmtId="0" fontId="0" fillId="5" borderId="17" xfId="0" applyFill="1" applyBorder="1" applyAlignment="1" applyProtection="1">
      <alignment vertical="center"/>
      <protection locked="0"/>
    </xf>
    <xf numFmtId="0" fontId="0" fillId="7" borderId="16" xfId="0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164" fontId="3" fillId="7" borderId="1" xfId="0" applyNumberFormat="1" applyFont="1" applyFill="1" applyBorder="1" applyAlignment="1">
      <alignment vertical="center"/>
    </xf>
    <xf numFmtId="164" fontId="0" fillId="2" borderId="17" xfId="0" applyNumberFormat="1" applyFill="1" applyBorder="1" applyAlignment="1">
      <alignment vertical="center"/>
    </xf>
    <xf numFmtId="164" fontId="0" fillId="7" borderId="16" xfId="0" applyNumberFormat="1" applyFill="1" applyBorder="1" applyAlignment="1">
      <alignment vertical="center"/>
    </xf>
    <xf numFmtId="0" fontId="0" fillId="5" borderId="17" xfId="0" applyFill="1" applyBorder="1" applyAlignment="1" applyProtection="1">
      <alignment horizontal="right" vertical="center"/>
      <protection locked="0"/>
    </xf>
    <xf numFmtId="0" fontId="0" fillId="2" borderId="17" xfId="0" applyFill="1" applyBorder="1" applyAlignment="1">
      <alignment vertical="center"/>
    </xf>
    <xf numFmtId="0" fontId="3" fillId="7" borderId="18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right" vertical="center"/>
    </xf>
    <xf numFmtId="164" fontId="0" fillId="2" borderId="17" xfId="0" applyNumberFormat="1" applyFill="1" applyBorder="1" applyAlignment="1">
      <alignment horizontal="right" vertical="center"/>
    </xf>
    <xf numFmtId="164" fontId="3" fillId="7" borderId="16" xfId="0" applyNumberFormat="1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168" fontId="0" fillId="2" borderId="0" xfId="0" applyNumberFormat="1" applyFill="1" applyAlignment="1">
      <alignment vertical="center"/>
    </xf>
    <xf numFmtId="164" fontId="0" fillId="2" borderId="0" xfId="0" applyNumberFormat="1" applyFill="1"/>
    <xf numFmtId="168" fontId="0" fillId="2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CE7E6"/>
      <color rgb="FFE2DF82"/>
      <color rgb="FF2D716F"/>
      <color rgb="FFEAE4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Hourly Payroll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'Labour Cost Calculator'!$B$198</c:f>
              <c:strCache>
                <c:ptCount val="1"/>
                <c:pt idx="0">
                  <c:v>Payroll % by hour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'Labour Cost Calculator'!$C$197:$I$197</c:f>
              <c:strCache>
                <c:ptCount val="7"/>
                <c:pt idx="0">
                  <c:v>5AM</c:v>
                </c:pt>
                <c:pt idx="1">
                  <c:v>6AM</c:v>
                </c:pt>
                <c:pt idx="2">
                  <c:v>7AM</c:v>
                </c:pt>
                <c:pt idx="3">
                  <c:v>8AM</c:v>
                </c:pt>
                <c:pt idx="4">
                  <c:v>9AM</c:v>
                </c:pt>
                <c:pt idx="5">
                  <c:v>10AM</c:v>
                </c:pt>
                <c:pt idx="6">
                  <c:v>11AM</c:v>
                </c:pt>
              </c:strCache>
            </c:strRef>
          </c:cat>
          <c:val>
            <c:numRef>
              <c:f>'Labour Cost Calculator'!$C$198:$I$198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0.16373830464071859</c:v>
                </c:pt>
                <c:pt idx="3">
                  <c:v>0.15412060364180596</c:v>
                </c:pt>
                <c:pt idx="4">
                  <c:v>0.20645242082825827</c:v>
                </c:pt>
                <c:pt idx="5">
                  <c:v>0.25270736196319021</c:v>
                </c:pt>
                <c:pt idx="6">
                  <c:v>0.26073307984790878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17-4922-931C-8A831CA2B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43015680"/>
        <c:axId val="1450819712"/>
      </c:barChart>
      <c:lineChart>
        <c:grouping val="standard"/>
        <c:varyColors val="0"/>
        <c:ser>
          <c:idx val="1"/>
          <c:order val="1"/>
          <c:tx>
            <c:strRef>
              <c:f>'Labour Cost Calculator'!$B$199</c:f>
              <c:strCache>
                <c:ptCount val="1"/>
                <c:pt idx="0">
                  <c:v>Daily Payroll</c:v>
                </c:pt>
              </c:strCache>
            </c:strRef>
          </c:tx>
          <c:spPr>
            <a:ln w="28575" cap="rnd">
              <a:solidFill>
                <a:schemeClr val="accent4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17-4922-931C-8A831CA2BDA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17-4922-931C-8A831CA2BDA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17-4922-931C-8A831CA2BDA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17-4922-931C-8A831CA2BDA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17-4922-931C-8A831CA2BDA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17-4922-931C-8A831CA2BDA3}"/>
                </c:ext>
              </c:extLst>
            </c:dLbl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'Labour Cost Calculator'!$C$197:$I$197</c:f>
              <c:strCache>
                <c:ptCount val="7"/>
                <c:pt idx="0">
                  <c:v>5AM</c:v>
                </c:pt>
                <c:pt idx="1">
                  <c:v>6AM</c:v>
                </c:pt>
                <c:pt idx="2">
                  <c:v>7AM</c:v>
                </c:pt>
                <c:pt idx="3">
                  <c:v>8AM</c:v>
                </c:pt>
                <c:pt idx="4">
                  <c:v>9AM</c:v>
                </c:pt>
                <c:pt idx="5">
                  <c:v>10AM</c:v>
                </c:pt>
                <c:pt idx="6">
                  <c:v>11AM</c:v>
                </c:pt>
              </c:strCache>
            </c:strRef>
          </c:cat>
          <c:val>
            <c:numRef>
              <c:f>'Labour Cost Calculator'!$C$199:$I$199</c:f>
              <c:numCache>
                <c:formatCode>0%</c:formatCode>
                <c:ptCount val="7"/>
                <c:pt idx="0">
                  <c:v>0.20448562097601947</c:v>
                </c:pt>
                <c:pt idx="1">
                  <c:v>0.20448562097601947</c:v>
                </c:pt>
                <c:pt idx="2">
                  <c:v>0.20448562097601947</c:v>
                </c:pt>
                <c:pt idx="3">
                  <c:v>0.20448562097601947</c:v>
                </c:pt>
                <c:pt idx="4">
                  <c:v>0.20448562097601947</c:v>
                </c:pt>
                <c:pt idx="5">
                  <c:v>0.20448562097601947</c:v>
                </c:pt>
                <c:pt idx="6">
                  <c:v>0.20448562097601947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17-4922-931C-8A831CA2B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3015680"/>
        <c:axId val="1450819712"/>
      </c:lineChart>
      <c:catAx>
        <c:axId val="174301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0819712"/>
        <c:crosses val="autoZero"/>
        <c:auto val="1"/>
        <c:lblAlgn val="ctr"/>
        <c:lblOffset val="100"/>
        <c:noMultiLvlLbl val="0"/>
      </c:catAx>
      <c:valAx>
        <c:axId val="145081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3015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>
              <a:lumMod val="50000"/>
              <a:lumOff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Hourly Revenue v Payroll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'Labour Cost Calculator'!$B$200</c:f>
              <c:strCache>
                <c:ptCount val="1"/>
                <c:pt idx="0">
                  <c:v>Revenue (LHS)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'Labour Cost Calculator'!$C$197:$I$197</c:f>
              <c:strCache>
                <c:ptCount val="7"/>
                <c:pt idx="0">
                  <c:v>5AM</c:v>
                </c:pt>
                <c:pt idx="1">
                  <c:v>6AM</c:v>
                </c:pt>
                <c:pt idx="2">
                  <c:v>7AM</c:v>
                </c:pt>
                <c:pt idx="3">
                  <c:v>8AM</c:v>
                </c:pt>
                <c:pt idx="4">
                  <c:v>9AM</c:v>
                </c:pt>
                <c:pt idx="5">
                  <c:v>10AM</c:v>
                </c:pt>
                <c:pt idx="6">
                  <c:v>11AM</c:v>
                </c:pt>
              </c:strCache>
            </c:strRef>
          </c:cat>
          <c:val>
            <c:numRef>
              <c:f>'Labour Cost Calculator'!$C$200:$I$200</c:f>
              <c:numCache>
                <c:formatCode>"€"#,##0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534.4</c:v>
                </c:pt>
                <c:pt idx="3">
                  <c:v>801.8</c:v>
                </c:pt>
                <c:pt idx="4">
                  <c:v>656.8</c:v>
                </c:pt>
                <c:pt idx="5">
                  <c:v>489</c:v>
                </c:pt>
                <c:pt idx="6">
                  <c:v>197.25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9-4598-B1D6-592B26942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43015680"/>
        <c:axId val="1450819712"/>
      </c:barChart>
      <c:lineChart>
        <c:grouping val="standard"/>
        <c:varyColors val="0"/>
        <c:ser>
          <c:idx val="1"/>
          <c:order val="1"/>
          <c:tx>
            <c:strRef>
              <c:f>'Labour Cost Calculator'!$B$201</c:f>
              <c:strCache>
                <c:ptCount val="1"/>
                <c:pt idx="0">
                  <c:v>Payroll Costs (RHS)</c:v>
                </c:pt>
              </c:strCache>
            </c:strRef>
          </c:tx>
          <c:spPr>
            <a:ln w="28575" cap="rnd">
              <a:solidFill>
                <a:schemeClr val="accent4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'Labour Cost Calculator'!$C$197:$I$197</c:f>
              <c:strCache>
                <c:ptCount val="7"/>
                <c:pt idx="0">
                  <c:v>5AM</c:v>
                </c:pt>
                <c:pt idx="1">
                  <c:v>6AM</c:v>
                </c:pt>
                <c:pt idx="2">
                  <c:v>7AM</c:v>
                </c:pt>
                <c:pt idx="3">
                  <c:v>8AM</c:v>
                </c:pt>
                <c:pt idx="4">
                  <c:v>9AM</c:v>
                </c:pt>
                <c:pt idx="5">
                  <c:v>10AM</c:v>
                </c:pt>
                <c:pt idx="6">
                  <c:v>11AM</c:v>
                </c:pt>
              </c:strCache>
            </c:strRef>
          </c:cat>
          <c:val>
            <c:numRef>
              <c:f>'Labour Cost Calculator'!$C$201:$I$201</c:f>
              <c:numCache>
                <c:formatCode>"€"#,##0</c:formatCode>
                <c:ptCount val="7"/>
                <c:pt idx="0">
                  <c:v>13.095500000000001</c:v>
                </c:pt>
                <c:pt idx="1">
                  <c:v>13.095500000000001</c:v>
                </c:pt>
                <c:pt idx="2">
                  <c:v>87.501750000000015</c:v>
                </c:pt>
                <c:pt idx="3">
                  <c:v>123.57390000000002</c:v>
                </c:pt>
                <c:pt idx="4">
                  <c:v>135.59795000000003</c:v>
                </c:pt>
                <c:pt idx="5">
                  <c:v>123.57390000000002</c:v>
                </c:pt>
                <c:pt idx="6">
                  <c:v>51.429600000000008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969-4598-B1D6-592B26942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1155488"/>
        <c:axId val="1952858208"/>
      </c:lineChart>
      <c:catAx>
        <c:axId val="174301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0819712"/>
        <c:crosses val="autoZero"/>
        <c:auto val="1"/>
        <c:lblAlgn val="ctr"/>
        <c:lblOffset val="100"/>
        <c:noMultiLvlLbl val="0"/>
      </c:catAx>
      <c:valAx>
        <c:axId val="145081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3015680"/>
        <c:crosses val="autoZero"/>
        <c:crossBetween val="between"/>
      </c:valAx>
      <c:valAx>
        <c:axId val="1952858208"/>
        <c:scaling>
          <c:orientation val="minMax"/>
          <c:min val="0"/>
        </c:scaling>
        <c:delete val="0"/>
        <c:axPos val="r"/>
        <c:numFmt formatCode="&quot;€&quot;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1155488"/>
        <c:crosses val="max"/>
        <c:crossBetween val="between"/>
      </c:valAx>
      <c:catAx>
        <c:axId val="2031155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52858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>
              <a:lumMod val="50000"/>
              <a:lumOff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Diners to Staff Ratio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'Labour Cost Calculator'!$B$205</c:f>
              <c:strCache>
                <c:ptCount val="1"/>
                <c:pt idx="0">
                  <c:v>Diners to (All) Staff Ratio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'Labour Cost Calculator'!$C$197:$I$197</c:f>
              <c:strCache>
                <c:ptCount val="7"/>
                <c:pt idx="0">
                  <c:v>5AM</c:v>
                </c:pt>
                <c:pt idx="1">
                  <c:v>6AM</c:v>
                </c:pt>
                <c:pt idx="2">
                  <c:v>7AM</c:v>
                </c:pt>
                <c:pt idx="3">
                  <c:v>8AM</c:v>
                </c:pt>
                <c:pt idx="4">
                  <c:v>9AM</c:v>
                </c:pt>
                <c:pt idx="5">
                  <c:v>10AM</c:v>
                </c:pt>
                <c:pt idx="6">
                  <c:v>11AM</c:v>
                </c:pt>
              </c:strCache>
            </c:strRef>
          </c:cat>
          <c:val>
            <c:numRef>
              <c:f>'Labour Cost Calculator'!$C$205:$I$205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4.5714285714285712</c:v>
                </c:pt>
                <c:pt idx="3">
                  <c:v>5</c:v>
                </c:pt>
                <c:pt idx="4">
                  <c:v>5.2727272727272725</c:v>
                </c:pt>
                <c:pt idx="5">
                  <c:v>3.8</c:v>
                </c:pt>
                <c:pt idx="6">
                  <c:v>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4C-4514-8110-C1408B9BAA94}"/>
            </c:ext>
          </c:extLst>
        </c:ser>
        <c:ser>
          <c:idx val="1"/>
          <c:order val="1"/>
          <c:tx>
            <c:strRef>
              <c:f>'Labour Cost Calculator'!$B$206</c:f>
              <c:strCache>
                <c:ptCount val="1"/>
                <c:pt idx="0">
                  <c:v>Diners to (Wait) Staff Ratio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'Labour Cost Calculator'!$C$197:$I$197</c:f>
              <c:strCache>
                <c:ptCount val="7"/>
                <c:pt idx="0">
                  <c:v>5AM</c:v>
                </c:pt>
                <c:pt idx="1">
                  <c:v>6AM</c:v>
                </c:pt>
                <c:pt idx="2">
                  <c:v>7AM</c:v>
                </c:pt>
                <c:pt idx="3">
                  <c:v>8AM</c:v>
                </c:pt>
                <c:pt idx="4">
                  <c:v>9AM</c:v>
                </c:pt>
                <c:pt idx="5">
                  <c:v>10AM</c:v>
                </c:pt>
                <c:pt idx="6">
                  <c:v>11AM</c:v>
                </c:pt>
              </c:strCache>
            </c:strRef>
          </c:cat>
          <c:val>
            <c:numRef>
              <c:f>'Labour Cost Calculator'!$C$206:$I$206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32</c:v>
                </c:pt>
                <c:pt idx="3">
                  <c:v>25</c:v>
                </c:pt>
                <c:pt idx="4">
                  <c:v>19.333333333333332</c:v>
                </c:pt>
                <c:pt idx="5">
                  <c:v>9.5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C0-45E2-BC8B-88B5691B0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43015680"/>
        <c:axId val="1450819712"/>
      </c:barChart>
      <c:catAx>
        <c:axId val="174301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0819712"/>
        <c:crosses val="autoZero"/>
        <c:auto val="1"/>
        <c:lblAlgn val="ctr"/>
        <c:lblOffset val="100"/>
        <c:noMultiLvlLbl val="0"/>
      </c:catAx>
      <c:valAx>
        <c:axId val="145081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3015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>
              <a:lumMod val="50000"/>
              <a:lumOff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Revenue Analysis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'Labour Cost Calculator'!$B$207</c:f>
              <c:strCache>
                <c:ptCount val="1"/>
                <c:pt idx="0">
                  <c:v>Eat in (sleepers)</c:v>
                </c:pt>
              </c:strCache>
            </c:strRef>
          </c:tx>
          <c:spPr>
            <a:solidFill>
              <a:schemeClr val="accent4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'Labour Cost Calculator'!$C$197:$I$197</c:f>
              <c:strCache>
                <c:ptCount val="7"/>
                <c:pt idx="0">
                  <c:v>5AM</c:v>
                </c:pt>
                <c:pt idx="1">
                  <c:v>6AM</c:v>
                </c:pt>
                <c:pt idx="2">
                  <c:v>7AM</c:v>
                </c:pt>
                <c:pt idx="3">
                  <c:v>8AM</c:v>
                </c:pt>
                <c:pt idx="4">
                  <c:v>9AM</c:v>
                </c:pt>
                <c:pt idx="5">
                  <c:v>10AM</c:v>
                </c:pt>
                <c:pt idx="6">
                  <c:v>11AM</c:v>
                </c:pt>
              </c:strCache>
            </c:strRef>
          </c:cat>
          <c:val>
            <c:numRef>
              <c:f>'Labour Cost Calculator'!$C$207:$I$207</c:f>
              <c:numCache>
                <c:formatCode>"€"#,##0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240</c:v>
                </c:pt>
                <c:pt idx="3">
                  <c:v>368</c:v>
                </c:pt>
                <c:pt idx="4">
                  <c:v>432</c:v>
                </c:pt>
                <c:pt idx="5">
                  <c:v>304</c:v>
                </c:pt>
                <c:pt idx="6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AC-4DB5-8AFE-174E692EDDAB}"/>
            </c:ext>
          </c:extLst>
        </c:ser>
        <c:ser>
          <c:idx val="1"/>
          <c:order val="1"/>
          <c:tx>
            <c:strRef>
              <c:f>'Labour Cost Calculator'!$B$208</c:f>
              <c:strCache>
                <c:ptCount val="1"/>
                <c:pt idx="0">
                  <c:v>Eat in (walk-ins)</c:v>
                </c:pt>
              </c:strCache>
            </c:strRef>
          </c:tx>
          <c:spPr>
            <a:solidFill>
              <a:schemeClr val="accent4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'Labour Cost Calculator'!$C$197:$I$197</c:f>
              <c:strCache>
                <c:ptCount val="7"/>
                <c:pt idx="0">
                  <c:v>5AM</c:v>
                </c:pt>
                <c:pt idx="1">
                  <c:v>6AM</c:v>
                </c:pt>
                <c:pt idx="2">
                  <c:v>7AM</c:v>
                </c:pt>
                <c:pt idx="3">
                  <c:v>8AM</c:v>
                </c:pt>
                <c:pt idx="4">
                  <c:v>9AM</c:v>
                </c:pt>
                <c:pt idx="5">
                  <c:v>10AM</c:v>
                </c:pt>
                <c:pt idx="6">
                  <c:v>11AM</c:v>
                </c:pt>
              </c:strCache>
            </c:strRef>
          </c:cat>
          <c:val>
            <c:numRef>
              <c:f>'Labour Cost Calculator'!$C$208:$I$208</c:f>
              <c:numCache>
                <c:formatCode>"€"#,##0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21.9</c:v>
                </c:pt>
                <c:pt idx="3">
                  <c:v>43.8</c:v>
                </c:pt>
                <c:pt idx="4">
                  <c:v>43.8</c:v>
                </c:pt>
                <c:pt idx="5">
                  <c:v>0</c:v>
                </c:pt>
                <c:pt idx="6">
                  <c:v>54.75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AC-4DB5-8AFE-174E692EDDAB}"/>
            </c:ext>
          </c:extLst>
        </c:ser>
        <c:ser>
          <c:idx val="2"/>
          <c:order val="2"/>
          <c:tx>
            <c:strRef>
              <c:f>'Labour Cost Calculator'!$B$209</c:f>
              <c:strCache>
                <c:ptCount val="1"/>
                <c:pt idx="0">
                  <c:v>Room Service</c:v>
                </c:pt>
              </c:strCache>
            </c:strRef>
          </c:tx>
          <c:spPr>
            <a:solidFill>
              <a:schemeClr val="accent4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'Labour Cost Calculator'!$C$197:$I$197</c:f>
              <c:strCache>
                <c:ptCount val="7"/>
                <c:pt idx="0">
                  <c:v>5AM</c:v>
                </c:pt>
                <c:pt idx="1">
                  <c:v>6AM</c:v>
                </c:pt>
                <c:pt idx="2">
                  <c:v>7AM</c:v>
                </c:pt>
                <c:pt idx="3">
                  <c:v>8AM</c:v>
                </c:pt>
                <c:pt idx="4">
                  <c:v>9AM</c:v>
                </c:pt>
                <c:pt idx="5">
                  <c:v>10AM</c:v>
                </c:pt>
                <c:pt idx="6">
                  <c:v>11AM</c:v>
                </c:pt>
              </c:strCache>
            </c:strRef>
          </c:cat>
          <c:val>
            <c:numRef>
              <c:f>'Labour Cost Calculator'!$C$209:$I$209</c:f>
              <c:numCache>
                <c:formatCode>"€"#,##0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62.5</c:v>
                </c:pt>
                <c:pt idx="3">
                  <c:v>250</c:v>
                </c:pt>
                <c:pt idx="4">
                  <c:v>125</c:v>
                </c:pt>
                <c:pt idx="5">
                  <c:v>150</c:v>
                </c:pt>
                <c:pt idx="6">
                  <c:v>62.5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AC-4DB5-8AFE-174E692EDDAB}"/>
            </c:ext>
          </c:extLst>
        </c:ser>
        <c:ser>
          <c:idx val="3"/>
          <c:order val="3"/>
          <c:tx>
            <c:strRef>
              <c:f>'Labour Cost Calculator'!$B$210</c:f>
              <c:strCache>
                <c:ptCount val="1"/>
                <c:pt idx="0">
                  <c:v>Breakfast to Go</c:v>
                </c:pt>
              </c:strCache>
            </c:strRef>
          </c:tx>
          <c:spPr>
            <a:solidFill>
              <a:schemeClr val="accent4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'Labour Cost Calculator'!$C$197:$I$197</c:f>
              <c:strCache>
                <c:ptCount val="7"/>
                <c:pt idx="0">
                  <c:v>5AM</c:v>
                </c:pt>
                <c:pt idx="1">
                  <c:v>6AM</c:v>
                </c:pt>
                <c:pt idx="2">
                  <c:v>7AM</c:v>
                </c:pt>
                <c:pt idx="3">
                  <c:v>8AM</c:v>
                </c:pt>
                <c:pt idx="4">
                  <c:v>9AM</c:v>
                </c:pt>
                <c:pt idx="5">
                  <c:v>10AM</c:v>
                </c:pt>
                <c:pt idx="6">
                  <c:v>11AM</c:v>
                </c:pt>
              </c:strCache>
            </c:strRef>
          </c:cat>
          <c:val>
            <c:numRef>
              <c:f>'Labour Cost Calculator'!$C$210:$I$210</c:f>
              <c:numCache>
                <c:formatCode>"€"#,##0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210</c:v>
                </c:pt>
                <c:pt idx="3">
                  <c:v>140</c:v>
                </c:pt>
                <c:pt idx="4">
                  <c:v>56</c:v>
                </c:pt>
                <c:pt idx="5">
                  <c:v>35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AC-4DB5-8AFE-174E692ED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68042896"/>
        <c:axId val="2033946736"/>
      </c:barChart>
      <c:catAx>
        <c:axId val="186804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3946736"/>
        <c:crosses val="autoZero"/>
        <c:auto val="1"/>
        <c:lblAlgn val="ctr"/>
        <c:lblOffset val="100"/>
        <c:noMultiLvlLbl val="0"/>
      </c:catAx>
      <c:valAx>
        <c:axId val="203394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804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bg1">
              <a:lumMod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13226</xdr:colOff>
      <xdr:row>153</xdr:row>
      <xdr:rowOff>99479</xdr:rowOff>
    </xdr:from>
    <xdr:to>
      <xdr:col>5</xdr:col>
      <xdr:colOff>833438</xdr:colOff>
      <xdr:row>173</xdr:row>
      <xdr:rowOff>71433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EAE0E4D-52BE-44BE-81A2-FCB347EE90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250032</xdr:colOff>
      <xdr:row>153</xdr:row>
      <xdr:rowOff>129644</xdr:rowOff>
    </xdr:from>
    <xdr:to>
      <xdr:col>12</xdr:col>
      <xdr:colOff>821531</xdr:colOff>
      <xdr:row>173</xdr:row>
      <xdr:rowOff>83340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5C3EB49-8A55-4231-9718-E1A79D6390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3968</xdr:colOff>
      <xdr:row>173</xdr:row>
      <xdr:rowOff>149485</xdr:rowOff>
    </xdr:from>
    <xdr:to>
      <xdr:col>5</xdr:col>
      <xdr:colOff>845344</xdr:colOff>
      <xdr:row>193</xdr:row>
      <xdr:rowOff>119059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04A552D-022A-4CE3-9DF3-C3BC2D63C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261938</xdr:colOff>
      <xdr:row>173</xdr:row>
      <xdr:rowOff>166683</xdr:rowOff>
    </xdr:from>
    <xdr:to>
      <xdr:col>12</xdr:col>
      <xdr:colOff>833437</xdr:colOff>
      <xdr:row>193</xdr:row>
      <xdr:rowOff>154776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CC98DBB-DAA3-45E8-8589-EABE9F4975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301624</xdr:colOff>
      <xdr:row>1</xdr:row>
      <xdr:rowOff>0</xdr:rowOff>
    </xdr:from>
    <xdr:to>
      <xdr:col>1</xdr:col>
      <xdr:colOff>2003080</xdr:colOff>
      <xdr:row>5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57CD13DE-79D5-C64E-887D-27CC453D4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01624" y="206375"/>
          <a:ext cx="2003081" cy="936625"/>
        </a:xfrm>
        <a:prstGeom prst="rect">
          <a:avLst/>
        </a:prstGeom>
      </xdr:spPr>
    </xdr:pic>
    <xdr:clientData/>
  </xdr:twoCellAnchor>
  <xdr:twoCellAnchor editAs="oneCell">
    <xdr:from>
      <xdr:col>10</xdr:col>
      <xdr:colOff>517257</xdr:colOff>
      <xdr:row>1</xdr:row>
      <xdr:rowOff>70303</xdr:rowOff>
    </xdr:from>
    <xdr:to>
      <xdr:col>13</xdr:col>
      <xdr:colOff>3175</xdr:colOff>
      <xdr:row>4</xdr:row>
      <xdr:rowOff>158750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B755762-704D-9942-BD95-7B6654929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502757" y="276678"/>
          <a:ext cx="2387868" cy="818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5A6BF-45BE-4FDD-8703-33770518905F}">
  <dimension ref="A1:T212"/>
  <sheetViews>
    <sheetView tabSelected="1" topLeftCell="A48" zoomScale="80" zoomScaleNormal="80" workbookViewId="0">
      <selection activeCell="K62" sqref="K62"/>
    </sheetView>
  </sheetViews>
  <sheetFormatPr defaultColWidth="9.140625" defaultRowHeight="15" x14ac:dyDescent="0.25"/>
  <cols>
    <col min="1" max="1" width="4" style="2" customWidth="1"/>
    <col min="2" max="2" width="32.85546875" style="2" customWidth="1"/>
    <col min="3" max="3" width="20.42578125" style="2" customWidth="1"/>
    <col min="4" max="4" width="13.42578125" style="2" customWidth="1"/>
    <col min="5" max="5" width="14.42578125" style="2" customWidth="1"/>
    <col min="6" max="14" width="12.85546875" style="2" customWidth="1"/>
    <col min="15" max="15" width="3.28515625" style="3" customWidth="1"/>
    <col min="16" max="16" width="33.140625" style="2" bestFit="1" customWidth="1"/>
    <col min="17" max="16384" width="9.140625" style="2"/>
  </cols>
  <sheetData>
    <row r="1" spans="1:18" ht="15.95" customHeight="1" x14ac:dyDescent="0.25">
      <c r="A1" s="6" t="s">
        <v>12</v>
      </c>
    </row>
    <row r="2" spans="1:18" s="3" customFormat="1" ht="24.95" customHeight="1" x14ac:dyDescent="0.25">
      <c r="A2" s="6" t="s">
        <v>13</v>
      </c>
      <c r="B2" s="88" t="s">
        <v>80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5"/>
      <c r="O2" s="5"/>
      <c r="P2" s="5"/>
      <c r="Q2" s="4"/>
      <c r="R2" s="4"/>
    </row>
    <row r="3" spans="1:18" s="3" customFormat="1" ht="15.95" customHeight="1" x14ac:dyDescent="0.25">
      <c r="B3" s="90" t="s">
        <v>43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5"/>
      <c r="O3" s="5"/>
      <c r="P3" s="5"/>
      <c r="Q3" s="4"/>
      <c r="R3" s="4"/>
    </row>
    <row r="4" spans="1:18" s="3" customFormat="1" ht="15.95" customHeight="1" x14ac:dyDescent="0.25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5"/>
      <c r="O4" s="5"/>
      <c r="P4" s="5"/>
      <c r="Q4" s="4"/>
      <c r="R4" s="4"/>
    </row>
    <row r="5" spans="1:18" s="3" customFormat="1" ht="15.95" customHeight="1" x14ac:dyDescent="0.25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5"/>
      <c r="O5" s="5"/>
      <c r="P5" s="5"/>
      <c r="Q5" s="4"/>
      <c r="R5" s="4"/>
    </row>
    <row r="6" spans="1:18" s="3" customFormat="1" ht="15.95" customHeight="1" thickBot="1" x14ac:dyDescent="0.3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</row>
    <row r="7" spans="1:18" s="3" customFormat="1" ht="20.100000000000001" customHeight="1" thickBot="1" x14ac:dyDescent="0.3">
      <c r="B7" s="89" t="s">
        <v>33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5"/>
      <c r="O7" s="5"/>
      <c r="P7" s="4"/>
      <c r="Q7" s="4"/>
      <c r="R7" s="4"/>
    </row>
    <row r="8" spans="1:18" s="3" customFormat="1" ht="15.95" customHeight="1" thickBot="1" x14ac:dyDescent="0.3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4"/>
      <c r="Q8" s="4"/>
      <c r="R8" s="4"/>
    </row>
    <row r="9" spans="1:18" s="3" customFormat="1" ht="15.95" customHeight="1" x14ac:dyDescent="0.25">
      <c r="A9" s="27"/>
      <c r="B9" s="31" t="s">
        <v>42</v>
      </c>
      <c r="C9" s="32"/>
      <c r="D9" s="32"/>
      <c r="E9" s="32"/>
      <c r="F9" s="33" t="s">
        <v>35</v>
      </c>
      <c r="G9" s="33" t="s">
        <v>36</v>
      </c>
      <c r="H9" s="33" t="s">
        <v>37</v>
      </c>
      <c r="I9" s="33" t="s">
        <v>38</v>
      </c>
      <c r="J9" s="33" t="s">
        <v>39</v>
      </c>
      <c r="K9" s="33" t="s">
        <v>40</v>
      </c>
      <c r="L9" s="33" t="s">
        <v>41</v>
      </c>
      <c r="M9" s="34" t="s">
        <v>4</v>
      </c>
      <c r="N9" s="7"/>
      <c r="O9" s="8"/>
      <c r="P9" s="4"/>
      <c r="Q9" s="4"/>
      <c r="R9" s="4"/>
    </row>
    <row r="10" spans="1:18" s="3" customFormat="1" ht="15.95" customHeight="1" x14ac:dyDescent="0.25">
      <c r="A10" s="27"/>
      <c r="B10" s="35" t="s">
        <v>0</v>
      </c>
      <c r="C10" s="9"/>
      <c r="D10" s="9"/>
      <c r="E10" s="9"/>
      <c r="F10" s="8"/>
      <c r="G10" s="8"/>
      <c r="H10" s="8"/>
      <c r="I10" s="8"/>
      <c r="J10" s="8"/>
      <c r="K10" s="8"/>
      <c r="L10" s="8"/>
      <c r="M10" s="50"/>
      <c r="N10" s="7"/>
      <c r="O10" s="8"/>
      <c r="P10" s="4"/>
      <c r="Q10" s="4"/>
      <c r="R10" s="4"/>
    </row>
    <row r="11" spans="1:18" ht="15.95" customHeight="1" x14ac:dyDescent="0.25">
      <c r="A11" s="27"/>
      <c r="B11" s="36" t="s">
        <v>51</v>
      </c>
      <c r="C11" s="8"/>
      <c r="D11" s="8"/>
      <c r="E11" s="8"/>
      <c r="F11" s="10"/>
      <c r="G11" s="10"/>
      <c r="H11" s="10">
        <v>30</v>
      </c>
      <c r="I11" s="10">
        <v>46</v>
      </c>
      <c r="J11" s="10">
        <v>54</v>
      </c>
      <c r="K11" s="10">
        <v>38</v>
      </c>
      <c r="L11" s="10">
        <v>10</v>
      </c>
      <c r="M11" s="50">
        <f>SUM(F11:L11)</f>
        <v>178</v>
      </c>
      <c r="N11" s="91"/>
      <c r="O11" s="8"/>
      <c r="P11" s="7"/>
    </row>
    <row r="12" spans="1:18" ht="15.95" customHeight="1" x14ac:dyDescent="0.25">
      <c r="A12" s="27"/>
      <c r="B12" s="36" t="s">
        <v>52</v>
      </c>
      <c r="C12" s="8"/>
      <c r="D12" s="8"/>
      <c r="E12" s="8"/>
      <c r="F12" s="10"/>
      <c r="G12" s="10"/>
      <c r="H12" s="10">
        <v>2</v>
      </c>
      <c r="I12" s="10">
        <v>4</v>
      </c>
      <c r="J12" s="10">
        <v>4</v>
      </c>
      <c r="K12" s="10">
        <v>0</v>
      </c>
      <c r="L12" s="10">
        <v>5</v>
      </c>
      <c r="M12" s="50">
        <f>SUM(F12:L12)</f>
        <v>15</v>
      </c>
      <c r="N12" s="91"/>
      <c r="O12" s="8"/>
      <c r="P12" s="7"/>
    </row>
    <row r="13" spans="1:18" ht="15.95" customHeight="1" x14ac:dyDescent="0.25">
      <c r="A13" s="27"/>
      <c r="B13" s="36" t="s">
        <v>53</v>
      </c>
      <c r="C13" s="8"/>
      <c r="D13" s="8"/>
      <c r="E13" s="8"/>
      <c r="F13" s="10"/>
      <c r="G13" s="10"/>
      <c r="H13" s="10">
        <v>5</v>
      </c>
      <c r="I13" s="10">
        <v>20</v>
      </c>
      <c r="J13" s="10">
        <v>10</v>
      </c>
      <c r="K13" s="10">
        <v>12</v>
      </c>
      <c r="L13" s="10">
        <v>5</v>
      </c>
      <c r="M13" s="50">
        <f>SUM(F13:L13)</f>
        <v>52</v>
      </c>
      <c r="N13" s="91"/>
      <c r="O13" s="8"/>
      <c r="P13" s="7"/>
    </row>
    <row r="14" spans="1:18" ht="15.95" customHeight="1" x14ac:dyDescent="0.25">
      <c r="A14" s="27"/>
      <c r="B14" s="36" t="s">
        <v>1</v>
      </c>
      <c r="C14" s="8"/>
      <c r="D14" s="8"/>
      <c r="E14" s="8"/>
      <c r="F14" s="74"/>
      <c r="G14" s="74"/>
      <c r="H14" s="74">
        <v>30</v>
      </c>
      <c r="I14" s="74">
        <v>20</v>
      </c>
      <c r="J14" s="74">
        <v>8</v>
      </c>
      <c r="K14" s="74">
        <v>5</v>
      </c>
      <c r="L14" s="74">
        <v>0</v>
      </c>
      <c r="M14" s="75">
        <f t="shared" ref="M14:M15" si="0">SUM(F14:L14)</f>
        <v>63</v>
      </c>
      <c r="N14" s="91"/>
      <c r="O14" s="8"/>
      <c r="P14" s="7"/>
    </row>
    <row r="15" spans="1:18" ht="15.95" customHeight="1" x14ac:dyDescent="0.25">
      <c r="A15" s="27"/>
      <c r="B15" s="37" t="s">
        <v>4</v>
      </c>
      <c r="C15" s="11"/>
      <c r="D15" s="11"/>
      <c r="E15" s="11"/>
      <c r="F15" s="11">
        <f t="shared" ref="F15:G15" si="1">SUM(F11:F14)</f>
        <v>0</v>
      </c>
      <c r="G15" s="11">
        <f t="shared" si="1"/>
        <v>0</v>
      </c>
      <c r="H15" s="11">
        <f>SUM(H11:H14)</f>
        <v>67</v>
      </c>
      <c r="I15" s="11">
        <f t="shared" ref="I15" si="2">SUM(I11:I14)</f>
        <v>90</v>
      </c>
      <c r="J15" s="11">
        <f t="shared" ref="J15:K15" si="3">SUM(J11:J14)</f>
        <v>76</v>
      </c>
      <c r="K15" s="11">
        <f t="shared" si="3"/>
        <v>55</v>
      </c>
      <c r="L15" s="11">
        <f t="shared" ref="L15" si="4">SUM(L11:L14)</f>
        <v>20</v>
      </c>
      <c r="M15" s="53">
        <f t="shared" si="0"/>
        <v>308</v>
      </c>
      <c r="N15" s="12"/>
      <c r="O15" s="11"/>
      <c r="P15" s="7"/>
    </row>
    <row r="16" spans="1:18" ht="15.95" customHeight="1" x14ac:dyDescent="0.25">
      <c r="A16" s="27"/>
      <c r="B16" s="36"/>
      <c r="C16" s="8"/>
      <c r="D16" s="8"/>
      <c r="E16" s="8"/>
      <c r="F16" s="8"/>
      <c r="G16" s="8"/>
      <c r="H16" s="8"/>
      <c r="I16" s="8"/>
      <c r="J16" s="8"/>
      <c r="K16" s="8"/>
      <c r="L16" s="8"/>
      <c r="M16" s="50"/>
      <c r="N16" s="7"/>
      <c r="O16" s="8"/>
      <c r="P16" s="7"/>
    </row>
    <row r="17" spans="1:16" ht="15.95" customHeight="1" x14ac:dyDescent="0.25">
      <c r="A17" s="27"/>
      <c r="B17" s="35" t="s">
        <v>2</v>
      </c>
      <c r="C17" s="9"/>
      <c r="D17" s="9"/>
      <c r="E17" s="9"/>
      <c r="F17" s="8"/>
      <c r="G17" s="8"/>
      <c r="H17" s="8"/>
      <c r="I17" s="8"/>
      <c r="J17" s="8"/>
      <c r="K17" s="8"/>
      <c r="L17" s="8"/>
      <c r="M17" s="50"/>
      <c r="N17" s="7"/>
      <c r="O17" s="8"/>
      <c r="P17" s="7"/>
    </row>
    <row r="18" spans="1:16" ht="15.95" customHeight="1" x14ac:dyDescent="0.25">
      <c r="A18" s="27"/>
      <c r="B18" s="36" t="s">
        <v>51</v>
      </c>
      <c r="C18" s="8"/>
      <c r="D18" s="8"/>
      <c r="E18" s="8"/>
      <c r="F18" s="13"/>
      <c r="G18" s="13"/>
      <c r="H18" s="14">
        <v>8</v>
      </c>
      <c r="I18" s="14">
        <v>8</v>
      </c>
      <c r="J18" s="14">
        <v>8</v>
      </c>
      <c r="K18" s="14">
        <v>8</v>
      </c>
      <c r="L18" s="14">
        <v>8</v>
      </c>
      <c r="M18" s="51"/>
      <c r="N18" s="7"/>
      <c r="O18" s="8"/>
      <c r="P18" s="7"/>
    </row>
    <row r="19" spans="1:16" ht="15.95" customHeight="1" x14ac:dyDescent="0.25">
      <c r="A19" s="27"/>
      <c r="B19" s="36" t="s">
        <v>52</v>
      </c>
      <c r="C19" s="8"/>
      <c r="D19" s="8"/>
      <c r="E19" s="8"/>
      <c r="F19" s="13"/>
      <c r="G19" s="13"/>
      <c r="H19" s="14">
        <v>10.95</v>
      </c>
      <c r="I19" s="14">
        <v>10.95</v>
      </c>
      <c r="J19" s="14">
        <v>10.95</v>
      </c>
      <c r="K19" s="14">
        <v>10.95</v>
      </c>
      <c r="L19" s="14">
        <v>10.95</v>
      </c>
      <c r="M19" s="51"/>
      <c r="N19" s="7"/>
      <c r="O19" s="8"/>
      <c r="P19" s="7"/>
    </row>
    <row r="20" spans="1:16" ht="15.95" customHeight="1" x14ac:dyDescent="0.25">
      <c r="A20" s="27"/>
      <c r="B20" s="36" t="s">
        <v>53</v>
      </c>
      <c r="C20" s="8"/>
      <c r="D20" s="8"/>
      <c r="E20" s="8"/>
      <c r="F20" s="13"/>
      <c r="G20" s="13"/>
      <c r="H20" s="14">
        <v>12.5</v>
      </c>
      <c r="I20" s="14">
        <v>12.5</v>
      </c>
      <c r="J20" s="14">
        <v>12.5</v>
      </c>
      <c r="K20" s="14">
        <v>12.5</v>
      </c>
      <c r="L20" s="14">
        <v>12.5</v>
      </c>
      <c r="M20" s="51"/>
      <c r="N20" s="7"/>
      <c r="O20" s="8"/>
      <c r="P20" s="7"/>
    </row>
    <row r="21" spans="1:16" ht="15.95" customHeight="1" x14ac:dyDescent="0.25">
      <c r="A21" s="27"/>
      <c r="B21" s="36" t="s">
        <v>1</v>
      </c>
      <c r="C21" s="8"/>
      <c r="D21" s="8"/>
      <c r="E21" s="8"/>
      <c r="F21" s="13"/>
      <c r="G21" s="13"/>
      <c r="H21" s="14">
        <v>7</v>
      </c>
      <c r="I21" s="14">
        <v>7</v>
      </c>
      <c r="J21" s="14">
        <v>7</v>
      </c>
      <c r="K21" s="14">
        <v>7</v>
      </c>
      <c r="L21" s="14">
        <v>7</v>
      </c>
      <c r="M21" s="51"/>
      <c r="N21" s="7"/>
      <c r="O21" s="8"/>
      <c r="P21" s="7"/>
    </row>
    <row r="22" spans="1:16" ht="15.95" customHeight="1" x14ac:dyDescent="0.25">
      <c r="A22" s="27"/>
      <c r="B22" s="36"/>
      <c r="C22" s="8"/>
      <c r="D22" s="8"/>
      <c r="E22" s="8"/>
      <c r="F22" s="8"/>
      <c r="G22" s="8"/>
      <c r="H22" s="8"/>
      <c r="I22" s="8"/>
      <c r="J22" s="8"/>
      <c r="K22" s="8"/>
      <c r="L22" s="8"/>
      <c r="M22" s="50"/>
      <c r="N22" s="7"/>
      <c r="O22" s="8"/>
      <c r="P22" s="7"/>
    </row>
    <row r="23" spans="1:16" ht="15.95" customHeight="1" x14ac:dyDescent="0.25">
      <c r="A23" s="27"/>
      <c r="B23" s="35" t="s">
        <v>3</v>
      </c>
      <c r="C23" s="9"/>
      <c r="D23" s="9"/>
      <c r="E23" s="9"/>
      <c r="F23" s="8"/>
      <c r="G23" s="8"/>
      <c r="H23" s="8"/>
      <c r="I23" s="8"/>
      <c r="J23" s="8"/>
      <c r="K23" s="8"/>
      <c r="L23" s="8"/>
      <c r="M23" s="50"/>
      <c r="N23" s="7"/>
      <c r="O23" s="8"/>
      <c r="P23" s="7"/>
    </row>
    <row r="24" spans="1:16" ht="15.95" customHeight="1" x14ac:dyDescent="0.25">
      <c r="A24" s="27"/>
      <c r="B24" s="36" t="s">
        <v>51</v>
      </c>
      <c r="C24" s="9"/>
      <c r="D24" s="9"/>
      <c r="E24" s="9"/>
      <c r="F24" s="15">
        <f t="shared" ref="F24:L24" si="5">F11*F18</f>
        <v>0</v>
      </c>
      <c r="G24" s="15">
        <f t="shared" si="5"/>
        <v>0</v>
      </c>
      <c r="H24" s="15">
        <f t="shared" si="5"/>
        <v>240</v>
      </c>
      <c r="I24" s="15">
        <f t="shared" si="5"/>
        <v>368</v>
      </c>
      <c r="J24" s="15">
        <f t="shared" si="5"/>
        <v>432</v>
      </c>
      <c r="K24" s="15">
        <f t="shared" si="5"/>
        <v>304</v>
      </c>
      <c r="L24" s="15">
        <f t="shared" si="5"/>
        <v>80</v>
      </c>
      <c r="M24" s="51">
        <f t="shared" ref="M24" si="6">SUM(F24:L24)</f>
        <v>1424</v>
      </c>
      <c r="N24" s="7"/>
      <c r="O24" s="8"/>
      <c r="P24" s="7"/>
    </row>
    <row r="25" spans="1:16" ht="15.95" customHeight="1" x14ac:dyDescent="0.25">
      <c r="A25" s="27"/>
      <c r="B25" s="36" t="s">
        <v>52</v>
      </c>
      <c r="C25" s="8"/>
      <c r="D25" s="8"/>
      <c r="E25" s="8"/>
      <c r="F25" s="15">
        <f t="shared" ref="F25:G25" si="7">F12*F19</f>
        <v>0</v>
      </c>
      <c r="G25" s="15">
        <f t="shared" si="7"/>
        <v>0</v>
      </c>
      <c r="H25" s="15">
        <f>H12*H19</f>
        <v>21.9</v>
      </c>
      <c r="I25" s="15">
        <f t="shared" ref="I25:L25" si="8">I12*I19</f>
        <v>43.8</v>
      </c>
      <c r="J25" s="15">
        <f t="shared" si="8"/>
        <v>43.8</v>
      </c>
      <c r="K25" s="15">
        <f t="shared" si="8"/>
        <v>0</v>
      </c>
      <c r="L25" s="15">
        <f t="shared" si="8"/>
        <v>54.75</v>
      </c>
      <c r="M25" s="51">
        <f t="shared" ref="M25:M28" si="9">SUM(F25:L25)</f>
        <v>164.25</v>
      </c>
      <c r="N25" s="7"/>
      <c r="O25" s="8"/>
      <c r="P25" s="7"/>
    </row>
    <row r="26" spans="1:16" ht="15.95" customHeight="1" x14ac:dyDescent="0.25">
      <c r="A26" s="27"/>
      <c r="B26" s="36" t="s">
        <v>53</v>
      </c>
      <c r="C26" s="8"/>
      <c r="D26" s="8"/>
      <c r="E26" s="8"/>
      <c r="F26" s="15">
        <f t="shared" ref="F26:L26" si="10">F13*F20</f>
        <v>0</v>
      </c>
      <c r="G26" s="15">
        <f t="shared" si="10"/>
        <v>0</v>
      </c>
      <c r="H26" s="15">
        <f t="shared" si="10"/>
        <v>62.5</v>
      </c>
      <c r="I26" s="15">
        <f t="shared" si="10"/>
        <v>250</v>
      </c>
      <c r="J26" s="15">
        <f t="shared" si="10"/>
        <v>125</v>
      </c>
      <c r="K26" s="15">
        <f t="shared" si="10"/>
        <v>150</v>
      </c>
      <c r="L26" s="15">
        <f t="shared" si="10"/>
        <v>62.5</v>
      </c>
      <c r="M26" s="51">
        <f t="shared" ref="M26" si="11">SUM(F26:L26)</f>
        <v>650</v>
      </c>
      <c r="N26" s="7"/>
      <c r="O26" s="8"/>
      <c r="P26" s="7"/>
    </row>
    <row r="27" spans="1:16" ht="15.95" customHeight="1" x14ac:dyDescent="0.25">
      <c r="A27" s="27"/>
      <c r="B27" s="36" t="s">
        <v>1</v>
      </c>
      <c r="C27" s="8"/>
      <c r="D27" s="8"/>
      <c r="E27" s="8"/>
      <c r="F27" s="78">
        <f t="shared" ref="F27:G27" si="12">F14*F21</f>
        <v>0</v>
      </c>
      <c r="G27" s="78">
        <f t="shared" si="12"/>
        <v>0</v>
      </c>
      <c r="H27" s="78">
        <f t="shared" ref="H27:L27" si="13">H14*H21</f>
        <v>210</v>
      </c>
      <c r="I27" s="78">
        <f t="shared" si="13"/>
        <v>140</v>
      </c>
      <c r="J27" s="78">
        <f t="shared" si="13"/>
        <v>56</v>
      </c>
      <c r="K27" s="78">
        <f t="shared" si="13"/>
        <v>35</v>
      </c>
      <c r="L27" s="78">
        <f t="shared" si="13"/>
        <v>0</v>
      </c>
      <c r="M27" s="79">
        <f t="shared" si="9"/>
        <v>441</v>
      </c>
      <c r="N27" s="7"/>
      <c r="O27" s="8"/>
      <c r="P27" s="7"/>
    </row>
    <row r="28" spans="1:16" ht="15.95" customHeight="1" x14ac:dyDescent="0.25">
      <c r="A28" s="27"/>
      <c r="B28" s="37" t="s">
        <v>4</v>
      </c>
      <c r="C28" s="11"/>
      <c r="D28" s="11"/>
      <c r="E28" s="11"/>
      <c r="F28" s="76">
        <f t="shared" ref="F28:K28" si="14">SUM(F24:F27)</f>
        <v>0</v>
      </c>
      <c r="G28" s="76">
        <f t="shared" si="14"/>
        <v>0</v>
      </c>
      <c r="H28" s="76">
        <f t="shared" si="14"/>
        <v>534.4</v>
      </c>
      <c r="I28" s="76">
        <f t="shared" si="14"/>
        <v>801.8</v>
      </c>
      <c r="J28" s="76">
        <f t="shared" si="14"/>
        <v>656.8</v>
      </c>
      <c r="K28" s="76">
        <f t="shared" si="14"/>
        <v>489</v>
      </c>
      <c r="L28" s="76">
        <f>SUM(L24:L27)</f>
        <v>197.25</v>
      </c>
      <c r="M28" s="77">
        <f t="shared" si="9"/>
        <v>2679.25</v>
      </c>
      <c r="N28" s="7"/>
      <c r="O28" s="8"/>
      <c r="P28" s="7"/>
    </row>
    <row r="29" spans="1:16" ht="15.95" customHeight="1" thickBot="1" x14ac:dyDescent="0.3">
      <c r="A29" s="27"/>
      <c r="B29" s="28"/>
      <c r="C29" s="29"/>
      <c r="D29" s="29"/>
      <c r="E29" s="29"/>
      <c r="F29" s="30"/>
      <c r="G29" s="30"/>
      <c r="H29" s="30"/>
      <c r="I29" s="30"/>
      <c r="J29" s="30"/>
      <c r="K29" s="30"/>
      <c r="L29" s="30"/>
      <c r="M29" s="52"/>
      <c r="N29" s="7"/>
      <c r="O29" s="8"/>
      <c r="P29" s="7"/>
    </row>
    <row r="30" spans="1:16" ht="15.95" customHeight="1" thickBot="1" x14ac:dyDescent="0.3">
      <c r="A30" s="3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7"/>
    </row>
    <row r="31" spans="1:16" ht="15.95" customHeight="1" x14ac:dyDescent="0.25">
      <c r="B31" s="31" t="s">
        <v>25</v>
      </c>
      <c r="C31" s="87" t="s">
        <v>81</v>
      </c>
      <c r="D31" s="33" t="s">
        <v>9</v>
      </c>
      <c r="E31" s="33" t="s">
        <v>10</v>
      </c>
      <c r="F31" s="33" t="s">
        <v>11</v>
      </c>
      <c r="G31" s="33" t="s">
        <v>35</v>
      </c>
      <c r="H31" s="33" t="s">
        <v>36</v>
      </c>
      <c r="I31" s="33" t="s">
        <v>37</v>
      </c>
      <c r="J31" s="33" t="s">
        <v>38</v>
      </c>
      <c r="K31" s="33" t="s">
        <v>39</v>
      </c>
      <c r="L31" s="33" t="s">
        <v>40</v>
      </c>
      <c r="M31" s="33" t="s">
        <v>41</v>
      </c>
      <c r="N31" s="34" t="s">
        <v>28</v>
      </c>
      <c r="O31" s="7"/>
      <c r="P31" s="42" t="s">
        <v>32</v>
      </c>
    </row>
    <row r="32" spans="1:16" ht="15.95" customHeight="1" x14ac:dyDescent="0.25">
      <c r="B32" s="35" t="s">
        <v>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53"/>
      <c r="O32" s="7"/>
      <c r="P32" s="43"/>
    </row>
    <row r="33" spans="2:20" ht="15.95" customHeight="1" x14ac:dyDescent="0.25">
      <c r="B33" s="36" t="s">
        <v>47</v>
      </c>
      <c r="C33" s="10" t="s">
        <v>67</v>
      </c>
      <c r="D33" s="13">
        <v>14</v>
      </c>
      <c r="E33" s="47">
        <v>0.1105</v>
      </c>
      <c r="F33" s="48">
        <v>0.08</v>
      </c>
      <c r="G33" s="49"/>
      <c r="H33" s="49"/>
      <c r="I33" s="49"/>
      <c r="J33" s="49"/>
      <c r="K33" s="49"/>
      <c r="L33" s="49"/>
      <c r="M33" s="49"/>
      <c r="N33" s="54">
        <f>COUNTIFS(G33:M33,"on")</f>
        <v>0</v>
      </c>
      <c r="O33" s="7"/>
      <c r="P33" s="43" t="str">
        <f>IF(N33=0," ",IF(N33&gt;3.99," ","The shift is less than four hours"))</f>
        <v xml:space="preserve"> </v>
      </c>
      <c r="S33" s="92"/>
      <c r="T33" s="93"/>
    </row>
    <row r="34" spans="2:20" ht="15.95" customHeight="1" x14ac:dyDescent="0.25">
      <c r="B34" s="36" t="s">
        <v>48</v>
      </c>
      <c r="C34" s="10" t="s">
        <v>67</v>
      </c>
      <c r="D34" s="13">
        <v>11</v>
      </c>
      <c r="E34" s="47">
        <v>0.1105</v>
      </c>
      <c r="F34" s="48">
        <v>0.08</v>
      </c>
      <c r="G34" s="49" t="s">
        <v>12</v>
      </c>
      <c r="H34" s="49" t="s">
        <v>12</v>
      </c>
      <c r="I34" s="49" t="s">
        <v>12</v>
      </c>
      <c r="J34" s="49" t="s">
        <v>12</v>
      </c>
      <c r="K34" s="49" t="s">
        <v>12</v>
      </c>
      <c r="L34" s="49" t="s">
        <v>12</v>
      </c>
      <c r="M34" s="49" t="s">
        <v>12</v>
      </c>
      <c r="N34" s="53">
        <f>COUNTIFS(G34:M34,"on")</f>
        <v>7</v>
      </c>
      <c r="O34" s="7"/>
      <c r="P34" s="43" t="str">
        <f t="shared" ref="P34:P40" si="15">IF(N34=0," ",IF(N34&gt;3.99," ","The shift is less than four hours"))</f>
        <v xml:space="preserve"> </v>
      </c>
      <c r="S34" s="92"/>
      <c r="T34" s="93"/>
    </row>
    <row r="35" spans="2:20" ht="15.95" customHeight="1" x14ac:dyDescent="0.25">
      <c r="B35" s="36" t="s">
        <v>77</v>
      </c>
      <c r="C35" s="10" t="s">
        <v>67</v>
      </c>
      <c r="D35" s="13">
        <v>10.1</v>
      </c>
      <c r="E35" s="47">
        <v>0.1105</v>
      </c>
      <c r="F35" s="48">
        <v>0.08</v>
      </c>
      <c r="G35" s="49"/>
      <c r="H35" s="49"/>
      <c r="I35" s="49" t="s">
        <v>12</v>
      </c>
      <c r="J35" s="49" t="s">
        <v>12</v>
      </c>
      <c r="K35" s="49" t="s">
        <v>12</v>
      </c>
      <c r="L35" s="49" t="s">
        <v>12</v>
      </c>
      <c r="M35" s="49" t="s">
        <v>13</v>
      </c>
      <c r="N35" s="53">
        <f t="shared" ref="N35:N37" si="16">COUNTIFS(G35:M35,"on")</f>
        <v>4</v>
      </c>
      <c r="O35" s="7"/>
      <c r="P35" s="43" t="str">
        <f t="shared" si="15"/>
        <v xml:space="preserve"> </v>
      </c>
      <c r="S35" s="92"/>
      <c r="T35" s="93"/>
    </row>
    <row r="36" spans="2:20" ht="15.95" customHeight="1" x14ac:dyDescent="0.25">
      <c r="B36" s="36" t="s">
        <v>78</v>
      </c>
      <c r="C36" s="10" t="s">
        <v>67</v>
      </c>
      <c r="D36" s="13">
        <v>10.1</v>
      </c>
      <c r="E36" s="47">
        <v>0.1105</v>
      </c>
      <c r="F36" s="48">
        <v>0.08</v>
      </c>
      <c r="G36" s="49"/>
      <c r="H36" s="49"/>
      <c r="I36" s="49" t="s">
        <v>12</v>
      </c>
      <c r="J36" s="49" t="s">
        <v>12</v>
      </c>
      <c r="K36" s="49" t="s">
        <v>12</v>
      </c>
      <c r="L36" s="49" t="s">
        <v>12</v>
      </c>
      <c r="M36" s="49" t="s">
        <v>13</v>
      </c>
      <c r="N36" s="53">
        <f t="shared" si="16"/>
        <v>4</v>
      </c>
      <c r="O36" s="7"/>
      <c r="P36" s="43" t="str">
        <f t="shared" si="15"/>
        <v xml:space="preserve"> </v>
      </c>
      <c r="S36" s="92"/>
      <c r="T36" s="93"/>
    </row>
    <row r="37" spans="2:20" ht="15.95" customHeight="1" x14ac:dyDescent="0.25">
      <c r="B37" s="36" t="s">
        <v>79</v>
      </c>
      <c r="C37" s="10" t="s">
        <v>67</v>
      </c>
      <c r="D37" s="13">
        <v>10.1</v>
      </c>
      <c r="E37" s="47">
        <v>0.1105</v>
      </c>
      <c r="F37" s="48">
        <v>0.08</v>
      </c>
      <c r="G37" s="49"/>
      <c r="H37" s="49"/>
      <c r="I37" s="49" t="s">
        <v>12</v>
      </c>
      <c r="J37" s="49" t="s">
        <v>12</v>
      </c>
      <c r="K37" s="49" t="s">
        <v>12</v>
      </c>
      <c r="L37" s="49" t="s">
        <v>12</v>
      </c>
      <c r="M37" s="49" t="s">
        <v>13</v>
      </c>
      <c r="N37" s="53">
        <f t="shared" si="16"/>
        <v>4</v>
      </c>
      <c r="O37" s="7"/>
      <c r="P37" s="43" t="str">
        <f t="shared" si="15"/>
        <v xml:space="preserve"> </v>
      </c>
      <c r="S37" s="92"/>
      <c r="T37" s="93"/>
    </row>
    <row r="38" spans="2:20" ht="15.95" customHeight="1" x14ac:dyDescent="0.25">
      <c r="B38" s="36" t="s">
        <v>6</v>
      </c>
      <c r="C38" s="10" t="s">
        <v>67</v>
      </c>
      <c r="D38" s="13">
        <v>10.1</v>
      </c>
      <c r="E38" s="47">
        <v>0.1105</v>
      </c>
      <c r="F38" s="48">
        <v>0.08</v>
      </c>
      <c r="G38" s="49"/>
      <c r="H38" s="49"/>
      <c r="I38" s="49" t="s">
        <v>12</v>
      </c>
      <c r="J38" s="49" t="s">
        <v>12</v>
      </c>
      <c r="K38" s="49" t="s">
        <v>12</v>
      </c>
      <c r="L38" s="49" t="s">
        <v>12</v>
      </c>
      <c r="M38" s="49" t="s">
        <v>13</v>
      </c>
      <c r="N38" s="53">
        <f t="shared" ref="N38:N40" si="17">COUNTIFS(G38:M38,"on")</f>
        <v>4</v>
      </c>
      <c r="O38" s="7"/>
      <c r="P38" s="43" t="str">
        <f t="shared" si="15"/>
        <v xml:space="preserve"> </v>
      </c>
      <c r="S38" s="92"/>
      <c r="T38" s="93"/>
    </row>
    <row r="39" spans="2:20" ht="15.95" customHeight="1" x14ac:dyDescent="0.25">
      <c r="B39" s="36" t="s">
        <v>7</v>
      </c>
      <c r="C39" s="10" t="s">
        <v>67</v>
      </c>
      <c r="D39" s="13">
        <v>10.1</v>
      </c>
      <c r="E39" s="47">
        <v>0.1105</v>
      </c>
      <c r="F39" s="48">
        <v>0.08</v>
      </c>
      <c r="G39" s="49"/>
      <c r="H39" s="49"/>
      <c r="I39" s="49"/>
      <c r="J39" s="49" t="s">
        <v>12</v>
      </c>
      <c r="K39" s="49" t="s">
        <v>12</v>
      </c>
      <c r="L39" s="49"/>
      <c r="M39" s="49"/>
      <c r="N39" s="53">
        <f t="shared" si="17"/>
        <v>2</v>
      </c>
      <c r="O39" s="7"/>
      <c r="P39" s="43" t="str">
        <f t="shared" si="15"/>
        <v>The shift is less than four hours</v>
      </c>
      <c r="S39" s="92"/>
      <c r="T39" s="93"/>
    </row>
    <row r="40" spans="2:20" ht="15.95" customHeight="1" x14ac:dyDescent="0.25">
      <c r="B40" s="36" t="s">
        <v>8</v>
      </c>
      <c r="C40" s="10" t="s">
        <v>67</v>
      </c>
      <c r="D40" s="13">
        <v>10.1</v>
      </c>
      <c r="E40" s="47">
        <v>0.1105</v>
      </c>
      <c r="F40" s="48">
        <v>0.08</v>
      </c>
      <c r="G40" s="49"/>
      <c r="H40" s="49"/>
      <c r="I40" s="49"/>
      <c r="J40" s="49" t="s">
        <v>12</v>
      </c>
      <c r="K40" s="49" t="s">
        <v>12</v>
      </c>
      <c r="L40" s="49"/>
      <c r="M40" s="49"/>
      <c r="N40" s="53">
        <f t="shared" si="17"/>
        <v>2</v>
      </c>
      <c r="O40" s="7"/>
      <c r="P40" s="43" t="str">
        <f t="shared" si="15"/>
        <v>The shift is less than four hours</v>
      </c>
      <c r="S40" s="92"/>
      <c r="T40" s="93"/>
    </row>
    <row r="41" spans="2:20" ht="15.95" customHeight="1" x14ac:dyDescent="0.25">
      <c r="B41" s="36" t="s">
        <v>62</v>
      </c>
      <c r="C41" s="10" t="s">
        <v>67</v>
      </c>
      <c r="D41" s="13">
        <v>10.1</v>
      </c>
      <c r="E41" s="47">
        <v>0.1105</v>
      </c>
      <c r="F41" s="48">
        <v>0.08</v>
      </c>
      <c r="G41" s="49"/>
      <c r="H41" s="49"/>
      <c r="I41" s="49"/>
      <c r="J41" s="49"/>
      <c r="K41" s="49"/>
      <c r="L41" s="49"/>
      <c r="M41" s="49"/>
      <c r="N41" s="53">
        <f t="shared" ref="N41:N45" si="18">COUNTIFS(G41:M41,"on")</f>
        <v>0</v>
      </c>
      <c r="O41" s="7"/>
      <c r="P41" s="43" t="str">
        <f t="shared" ref="P41:P45" si="19">IF(N41=0," ",IF(N41&gt;3.99," ","The shift is less than four hours"))</f>
        <v xml:space="preserve"> </v>
      </c>
      <c r="S41" s="92"/>
      <c r="T41" s="93"/>
    </row>
    <row r="42" spans="2:20" ht="15.95" customHeight="1" x14ac:dyDescent="0.25">
      <c r="B42" s="36" t="s">
        <v>63</v>
      </c>
      <c r="C42" s="10" t="s">
        <v>67</v>
      </c>
      <c r="D42" s="13">
        <v>10.1</v>
      </c>
      <c r="E42" s="47">
        <v>0.1105</v>
      </c>
      <c r="F42" s="48">
        <v>0.08</v>
      </c>
      <c r="G42" s="49"/>
      <c r="H42" s="49"/>
      <c r="I42" s="49"/>
      <c r="J42" s="49"/>
      <c r="K42" s="49"/>
      <c r="L42" s="49"/>
      <c r="M42" s="49"/>
      <c r="N42" s="53">
        <f t="shared" si="18"/>
        <v>0</v>
      </c>
      <c r="O42" s="7"/>
      <c r="P42" s="43" t="str">
        <f t="shared" si="19"/>
        <v xml:space="preserve"> </v>
      </c>
      <c r="S42" s="92"/>
      <c r="T42" s="93"/>
    </row>
    <row r="43" spans="2:20" ht="15.95" customHeight="1" x14ac:dyDescent="0.25">
      <c r="B43" s="36" t="s">
        <v>64</v>
      </c>
      <c r="C43" s="10" t="s">
        <v>67</v>
      </c>
      <c r="D43" s="13">
        <v>10.1</v>
      </c>
      <c r="E43" s="47">
        <v>0.1105</v>
      </c>
      <c r="F43" s="48">
        <v>0.08</v>
      </c>
      <c r="G43" s="49"/>
      <c r="H43" s="49"/>
      <c r="I43" s="49"/>
      <c r="J43" s="49"/>
      <c r="K43" s="49"/>
      <c r="L43" s="49"/>
      <c r="M43" s="49"/>
      <c r="N43" s="53">
        <f t="shared" si="18"/>
        <v>0</v>
      </c>
      <c r="O43" s="7"/>
      <c r="P43" s="43" t="str">
        <f t="shared" si="19"/>
        <v xml:space="preserve"> </v>
      </c>
      <c r="S43" s="92"/>
      <c r="T43" s="93"/>
    </row>
    <row r="44" spans="2:20" ht="15.95" customHeight="1" x14ac:dyDescent="0.25">
      <c r="B44" s="36" t="s">
        <v>65</v>
      </c>
      <c r="C44" s="10" t="s">
        <v>67</v>
      </c>
      <c r="D44" s="13">
        <v>10.1</v>
      </c>
      <c r="E44" s="47">
        <v>0.1105</v>
      </c>
      <c r="F44" s="48">
        <v>0.08</v>
      </c>
      <c r="G44" s="49"/>
      <c r="H44" s="49"/>
      <c r="I44" s="49"/>
      <c r="J44" s="49"/>
      <c r="K44" s="49"/>
      <c r="L44" s="49"/>
      <c r="M44" s="49"/>
      <c r="N44" s="53">
        <f t="shared" si="18"/>
        <v>0</v>
      </c>
      <c r="O44" s="7"/>
      <c r="P44" s="43" t="str">
        <f t="shared" si="19"/>
        <v xml:space="preserve"> </v>
      </c>
      <c r="S44" s="92"/>
      <c r="T44" s="93"/>
    </row>
    <row r="45" spans="2:20" ht="15.95" customHeight="1" x14ac:dyDescent="0.25">
      <c r="B45" s="36" t="s">
        <v>66</v>
      </c>
      <c r="C45" s="10" t="s">
        <v>67</v>
      </c>
      <c r="D45" s="13">
        <v>10.1</v>
      </c>
      <c r="E45" s="47">
        <v>0.1105</v>
      </c>
      <c r="F45" s="48">
        <v>0.08</v>
      </c>
      <c r="G45" s="80"/>
      <c r="H45" s="80"/>
      <c r="I45" s="80"/>
      <c r="J45" s="80"/>
      <c r="K45" s="80"/>
      <c r="L45" s="80"/>
      <c r="M45" s="80"/>
      <c r="N45" s="53">
        <f t="shared" si="18"/>
        <v>0</v>
      </c>
      <c r="O45" s="7"/>
      <c r="P45" s="43" t="str">
        <f t="shared" si="19"/>
        <v xml:space="preserve"> </v>
      </c>
      <c r="S45" s="92"/>
      <c r="T45" s="93"/>
    </row>
    <row r="46" spans="2:20" ht="15.95" customHeight="1" x14ac:dyDescent="0.25">
      <c r="B46" s="37" t="s">
        <v>24</v>
      </c>
      <c r="C46" s="8"/>
      <c r="D46" s="11"/>
      <c r="E46" s="11"/>
      <c r="F46" s="16"/>
      <c r="G46" s="11">
        <f>COUNTIFS(G33:G45,$A$1)</f>
        <v>1</v>
      </c>
      <c r="H46" s="11">
        <f t="shared" ref="H46:M46" si="20">COUNTIFS(H33:H45,$A$1)</f>
        <v>1</v>
      </c>
      <c r="I46" s="11">
        <f t="shared" si="20"/>
        <v>5</v>
      </c>
      <c r="J46" s="11">
        <f t="shared" si="20"/>
        <v>7</v>
      </c>
      <c r="K46" s="11">
        <f t="shared" si="20"/>
        <v>7</v>
      </c>
      <c r="L46" s="11">
        <f t="shared" si="20"/>
        <v>5</v>
      </c>
      <c r="M46" s="11">
        <f t="shared" si="20"/>
        <v>1</v>
      </c>
      <c r="N46" s="53"/>
      <c r="O46" s="12"/>
      <c r="P46" s="44"/>
    </row>
    <row r="47" spans="2:20" ht="15.95" customHeight="1" x14ac:dyDescent="0.25">
      <c r="B47" s="36"/>
      <c r="C47" s="8"/>
      <c r="D47" s="8"/>
      <c r="E47" s="8"/>
      <c r="F47" s="17"/>
      <c r="G47" s="8"/>
      <c r="H47" s="8"/>
      <c r="I47" s="8"/>
      <c r="J47" s="8"/>
      <c r="K47" s="8"/>
      <c r="L47" s="8"/>
      <c r="M47" s="8"/>
      <c r="N47" s="53"/>
      <c r="O47" s="7"/>
      <c r="P47" s="43"/>
    </row>
    <row r="48" spans="2:20" ht="15.95" customHeight="1" x14ac:dyDescent="0.25">
      <c r="B48" s="35" t="s">
        <v>14</v>
      </c>
      <c r="C48" s="8"/>
      <c r="D48" s="8"/>
      <c r="E48" s="8"/>
      <c r="F48" s="17"/>
      <c r="G48" s="8"/>
      <c r="H48" s="8"/>
      <c r="I48" s="8"/>
      <c r="J48" s="8"/>
      <c r="K48" s="8"/>
      <c r="L48" s="8"/>
      <c r="M48" s="8"/>
      <c r="N48" s="53"/>
      <c r="O48" s="7"/>
      <c r="P48" s="43"/>
    </row>
    <row r="49" spans="2:20" ht="15.95" customHeight="1" x14ac:dyDescent="0.25">
      <c r="B49" s="36" t="s">
        <v>49</v>
      </c>
      <c r="C49" s="10" t="s">
        <v>67</v>
      </c>
      <c r="D49" s="13">
        <v>12</v>
      </c>
      <c r="E49" s="47">
        <v>0.1105</v>
      </c>
      <c r="F49" s="48">
        <v>0.08</v>
      </c>
      <c r="G49" s="49"/>
      <c r="H49" s="49"/>
      <c r="I49" s="49" t="s">
        <v>12</v>
      </c>
      <c r="J49" s="49" t="s">
        <v>12</v>
      </c>
      <c r="K49" s="49" t="s">
        <v>12</v>
      </c>
      <c r="L49" s="49" t="s">
        <v>12</v>
      </c>
      <c r="M49" s="49" t="s">
        <v>12</v>
      </c>
      <c r="N49" s="53">
        <f t="shared" ref="N49:N66" si="21">COUNTIFS(G49:M49,"on")</f>
        <v>5</v>
      </c>
      <c r="O49" s="7"/>
      <c r="P49" s="43" t="str">
        <f t="shared" ref="P49:P66" si="22">IF(N49=0," ",IF(N49&gt;3.99," ","The shift is less than four hours"))</f>
        <v xml:space="preserve"> </v>
      </c>
      <c r="S49" s="92"/>
      <c r="T49" s="93"/>
    </row>
    <row r="50" spans="2:20" ht="15.95" customHeight="1" x14ac:dyDescent="0.25">
      <c r="B50" s="36" t="s">
        <v>15</v>
      </c>
      <c r="C50" s="10" t="s">
        <v>67</v>
      </c>
      <c r="D50" s="13">
        <v>10.1</v>
      </c>
      <c r="E50" s="47">
        <v>0.1105</v>
      </c>
      <c r="F50" s="48">
        <v>0.08</v>
      </c>
      <c r="G50" s="49"/>
      <c r="H50" s="49"/>
      <c r="I50" s="49"/>
      <c r="J50" s="49"/>
      <c r="K50" s="49"/>
      <c r="L50" s="49" t="s">
        <v>12</v>
      </c>
      <c r="M50" s="49" t="s">
        <v>12</v>
      </c>
      <c r="N50" s="53">
        <f t="shared" ref="N50" si="23">COUNTIFS(G50:M50,"on")</f>
        <v>2</v>
      </c>
      <c r="O50" s="7"/>
      <c r="P50" s="43" t="str">
        <f t="shared" si="22"/>
        <v>The shift is less than four hours</v>
      </c>
      <c r="S50" s="92"/>
      <c r="T50" s="93"/>
    </row>
    <row r="51" spans="2:20" s="1" customFormat="1" ht="15.95" customHeight="1" x14ac:dyDescent="0.25">
      <c r="B51" s="36" t="s">
        <v>16</v>
      </c>
      <c r="C51" s="10" t="s">
        <v>67</v>
      </c>
      <c r="D51" s="13">
        <v>10.1</v>
      </c>
      <c r="E51" s="47">
        <v>0.1105</v>
      </c>
      <c r="F51" s="48">
        <v>0.08</v>
      </c>
      <c r="G51" s="49"/>
      <c r="H51" s="49"/>
      <c r="I51" s="49"/>
      <c r="J51" s="49" t="s">
        <v>12</v>
      </c>
      <c r="K51" s="49" t="s">
        <v>12</v>
      </c>
      <c r="L51" s="49" t="s">
        <v>12</v>
      </c>
      <c r="M51" s="49"/>
      <c r="N51" s="53">
        <f t="shared" si="21"/>
        <v>3</v>
      </c>
      <c r="O51" s="7"/>
      <c r="P51" s="43" t="str">
        <f t="shared" si="22"/>
        <v>The shift is less than four hours</v>
      </c>
      <c r="S51" s="92"/>
      <c r="T51" s="93"/>
    </row>
    <row r="52" spans="2:20" ht="15.95" customHeight="1" x14ac:dyDescent="0.25">
      <c r="B52" s="36" t="s">
        <v>17</v>
      </c>
      <c r="C52" s="10" t="s">
        <v>67</v>
      </c>
      <c r="D52" s="13">
        <v>10.1</v>
      </c>
      <c r="E52" s="47">
        <v>0.1105</v>
      </c>
      <c r="F52" s="48">
        <v>0.08</v>
      </c>
      <c r="G52" s="49"/>
      <c r="H52" s="49"/>
      <c r="I52" s="49"/>
      <c r="J52" s="49"/>
      <c r="K52" s="49" t="s">
        <v>12</v>
      </c>
      <c r="L52" s="49" t="s">
        <v>12</v>
      </c>
      <c r="M52" s="49" t="s">
        <v>12</v>
      </c>
      <c r="N52" s="53">
        <f t="shared" si="21"/>
        <v>3</v>
      </c>
      <c r="O52" s="7"/>
      <c r="P52" s="43" t="str">
        <f t="shared" si="22"/>
        <v>The shift is less than four hours</v>
      </c>
      <c r="S52" s="92"/>
      <c r="T52" s="93"/>
    </row>
    <row r="53" spans="2:20" ht="15.95" customHeight="1" x14ac:dyDescent="0.25">
      <c r="B53" s="36" t="s">
        <v>18</v>
      </c>
      <c r="C53" s="10" t="s">
        <v>67</v>
      </c>
      <c r="D53" s="13">
        <v>10.1</v>
      </c>
      <c r="E53" s="47">
        <v>0.1105</v>
      </c>
      <c r="F53" s="48">
        <v>0.08</v>
      </c>
      <c r="G53" s="49"/>
      <c r="H53" s="49"/>
      <c r="I53" s="49"/>
      <c r="J53" s="49"/>
      <c r="K53" s="49"/>
      <c r="L53" s="49"/>
      <c r="M53" s="49"/>
      <c r="N53" s="53">
        <f t="shared" si="21"/>
        <v>0</v>
      </c>
      <c r="O53" s="7"/>
      <c r="P53" s="43" t="str">
        <f t="shared" si="22"/>
        <v xml:space="preserve"> </v>
      </c>
      <c r="S53" s="92"/>
      <c r="T53" s="93"/>
    </row>
    <row r="54" spans="2:20" ht="15.95" customHeight="1" x14ac:dyDescent="0.25">
      <c r="B54" s="36" t="s">
        <v>19</v>
      </c>
      <c r="C54" s="10" t="s">
        <v>67</v>
      </c>
      <c r="D54" s="13">
        <v>10.1</v>
      </c>
      <c r="E54" s="47">
        <v>0.1105</v>
      </c>
      <c r="F54" s="48">
        <v>0.08</v>
      </c>
      <c r="G54" s="49"/>
      <c r="H54" s="49"/>
      <c r="I54" s="49"/>
      <c r="J54" s="49"/>
      <c r="K54" s="49"/>
      <c r="L54" s="49"/>
      <c r="M54" s="49"/>
      <c r="N54" s="53">
        <f t="shared" si="21"/>
        <v>0</v>
      </c>
      <c r="O54" s="7"/>
      <c r="P54" s="43" t="str">
        <f t="shared" si="22"/>
        <v xml:space="preserve"> </v>
      </c>
      <c r="S54" s="92"/>
      <c r="T54" s="93"/>
    </row>
    <row r="55" spans="2:20" ht="15.95" customHeight="1" x14ac:dyDescent="0.25">
      <c r="B55" s="36" t="s">
        <v>20</v>
      </c>
      <c r="C55" s="10" t="s">
        <v>67</v>
      </c>
      <c r="D55" s="13">
        <v>10.1</v>
      </c>
      <c r="E55" s="47">
        <v>0.1105</v>
      </c>
      <c r="F55" s="48">
        <v>0.08</v>
      </c>
      <c r="G55" s="49"/>
      <c r="H55" s="49"/>
      <c r="I55" s="49"/>
      <c r="J55" s="49"/>
      <c r="K55" s="49"/>
      <c r="L55" s="49"/>
      <c r="M55" s="49"/>
      <c r="N55" s="53">
        <f t="shared" si="21"/>
        <v>0</v>
      </c>
      <c r="O55" s="7"/>
      <c r="P55" s="43" t="str">
        <f t="shared" si="22"/>
        <v xml:space="preserve"> </v>
      </c>
      <c r="S55" s="92"/>
      <c r="T55" s="93"/>
    </row>
    <row r="56" spans="2:20" ht="15.95" customHeight="1" x14ac:dyDescent="0.25">
      <c r="B56" s="36" t="s">
        <v>21</v>
      </c>
      <c r="C56" s="10" t="s">
        <v>67</v>
      </c>
      <c r="D56" s="13">
        <v>10.1</v>
      </c>
      <c r="E56" s="47">
        <v>0.1105</v>
      </c>
      <c r="F56" s="48">
        <v>0.08</v>
      </c>
      <c r="G56" s="49"/>
      <c r="H56" s="49"/>
      <c r="I56" s="49"/>
      <c r="J56" s="49"/>
      <c r="K56" s="49"/>
      <c r="L56" s="49"/>
      <c r="M56" s="49"/>
      <c r="N56" s="53">
        <f t="shared" si="21"/>
        <v>0</v>
      </c>
      <c r="O56" s="7"/>
      <c r="P56" s="43" t="str">
        <f t="shared" si="22"/>
        <v xml:space="preserve"> </v>
      </c>
      <c r="S56" s="92"/>
      <c r="T56" s="93"/>
    </row>
    <row r="57" spans="2:20" ht="15.95" customHeight="1" x14ac:dyDescent="0.25">
      <c r="B57" s="36" t="s">
        <v>22</v>
      </c>
      <c r="C57" s="10" t="s">
        <v>67</v>
      </c>
      <c r="D57" s="13">
        <v>10.1</v>
      </c>
      <c r="E57" s="47">
        <v>0.1105</v>
      </c>
      <c r="F57" s="48">
        <v>0.08</v>
      </c>
      <c r="G57" s="49"/>
      <c r="H57" s="49"/>
      <c r="I57" s="49"/>
      <c r="J57" s="49"/>
      <c r="K57" s="49"/>
      <c r="L57" s="49"/>
      <c r="M57" s="49"/>
      <c r="N57" s="53">
        <f t="shared" si="21"/>
        <v>0</v>
      </c>
      <c r="O57" s="7"/>
      <c r="P57" s="43" t="str">
        <f t="shared" si="22"/>
        <v xml:space="preserve"> </v>
      </c>
      <c r="S57" s="92"/>
      <c r="T57" s="93"/>
    </row>
    <row r="58" spans="2:20" ht="15.95" customHeight="1" x14ac:dyDescent="0.25">
      <c r="B58" s="36" t="s">
        <v>23</v>
      </c>
      <c r="C58" s="10" t="s">
        <v>67</v>
      </c>
      <c r="D58" s="13">
        <v>10.1</v>
      </c>
      <c r="E58" s="47">
        <v>0.1105</v>
      </c>
      <c r="F58" s="48">
        <v>0.08</v>
      </c>
      <c r="G58" s="49"/>
      <c r="H58" s="49"/>
      <c r="I58" s="49"/>
      <c r="J58" s="49"/>
      <c r="K58" s="49"/>
      <c r="L58" s="49"/>
      <c r="M58" s="49"/>
      <c r="N58" s="53">
        <f t="shared" si="21"/>
        <v>0</v>
      </c>
      <c r="O58" s="7"/>
      <c r="P58" s="43" t="str">
        <f t="shared" si="22"/>
        <v xml:space="preserve"> </v>
      </c>
      <c r="S58" s="92"/>
      <c r="T58" s="93"/>
    </row>
    <row r="59" spans="2:20" ht="15.95" customHeight="1" x14ac:dyDescent="0.25">
      <c r="B59" s="36" t="s">
        <v>68</v>
      </c>
      <c r="C59" s="10" t="s">
        <v>67</v>
      </c>
      <c r="D59" s="13">
        <v>10.1</v>
      </c>
      <c r="E59" s="47">
        <v>0.1105</v>
      </c>
      <c r="F59" s="48">
        <v>0.08</v>
      </c>
      <c r="G59" s="49"/>
      <c r="H59" s="49"/>
      <c r="I59" s="49"/>
      <c r="J59" s="49"/>
      <c r="K59" s="49"/>
      <c r="L59" s="49"/>
      <c r="M59" s="49"/>
      <c r="N59" s="53">
        <f t="shared" si="21"/>
        <v>0</v>
      </c>
      <c r="O59" s="7"/>
      <c r="P59" s="43" t="str">
        <f t="shared" si="22"/>
        <v xml:space="preserve"> </v>
      </c>
      <c r="S59" s="92"/>
      <c r="T59" s="93"/>
    </row>
    <row r="60" spans="2:20" ht="15.95" customHeight="1" x14ac:dyDescent="0.25">
      <c r="B60" s="36" t="s">
        <v>69</v>
      </c>
      <c r="C60" s="10" t="s">
        <v>67</v>
      </c>
      <c r="D60" s="13">
        <v>10.1</v>
      </c>
      <c r="E60" s="47">
        <v>0.1105</v>
      </c>
      <c r="F60" s="48">
        <v>0.08</v>
      </c>
      <c r="G60" s="49"/>
      <c r="H60" s="49"/>
      <c r="I60" s="49"/>
      <c r="J60" s="49"/>
      <c r="K60" s="49"/>
      <c r="L60" s="49"/>
      <c r="M60" s="49"/>
      <c r="N60" s="53">
        <f t="shared" si="21"/>
        <v>0</v>
      </c>
      <c r="O60" s="7"/>
      <c r="P60" s="43" t="str">
        <f t="shared" si="22"/>
        <v xml:space="preserve"> </v>
      </c>
      <c r="S60" s="92"/>
      <c r="T60" s="93"/>
    </row>
    <row r="61" spans="2:20" ht="15.95" customHeight="1" x14ac:dyDescent="0.25">
      <c r="B61" s="36" t="s">
        <v>70</v>
      </c>
      <c r="C61" s="10" t="s">
        <v>67</v>
      </c>
      <c r="D61" s="13">
        <v>10.1</v>
      </c>
      <c r="E61" s="47">
        <v>0.1105</v>
      </c>
      <c r="F61" s="48">
        <v>0.08</v>
      </c>
      <c r="G61" s="49"/>
      <c r="H61" s="49"/>
      <c r="I61" s="49"/>
      <c r="J61" s="49"/>
      <c r="K61" s="49"/>
      <c r="L61" s="49"/>
      <c r="M61" s="49"/>
      <c r="N61" s="53">
        <f t="shared" si="21"/>
        <v>0</v>
      </c>
      <c r="O61" s="7"/>
      <c r="P61" s="43" t="str">
        <f t="shared" si="22"/>
        <v xml:space="preserve"> </v>
      </c>
      <c r="S61" s="92"/>
      <c r="T61" s="93"/>
    </row>
    <row r="62" spans="2:20" ht="15.95" customHeight="1" x14ac:dyDescent="0.25">
      <c r="B62" s="36" t="s">
        <v>71</v>
      </c>
      <c r="C62" s="10" t="s">
        <v>67</v>
      </c>
      <c r="D62" s="13">
        <v>10.1</v>
      </c>
      <c r="E62" s="47">
        <v>0.1105</v>
      </c>
      <c r="F62" s="48">
        <v>0.08</v>
      </c>
      <c r="G62" s="49"/>
      <c r="H62" s="49"/>
      <c r="I62" s="49"/>
      <c r="J62" s="49"/>
      <c r="K62" s="49"/>
      <c r="L62" s="49"/>
      <c r="M62" s="49"/>
      <c r="N62" s="53">
        <f t="shared" si="21"/>
        <v>0</v>
      </c>
      <c r="O62" s="7"/>
      <c r="P62" s="43" t="str">
        <f t="shared" si="22"/>
        <v xml:space="preserve"> </v>
      </c>
      <c r="S62" s="92"/>
      <c r="T62" s="93"/>
    </row>
    <row r="63" spans="2:20" ht="15.95" customHeight="1" x14ac:dyDescent="0.25">
      <c r="B63" s="36" t="s">
        <v>72</v>
      </c>
      <c r="C63" s="10" t="s">
        <v>67</v>
      </c>
      <c r="D63" s="13">
        <v>10.1</v>
      </c>
      <c r="E63" s="47">
        <v>0.1105</v>
      </c>
      <c r="F63" s="48">
        <v>0.08</v>
      </c>
      <c r="G63" s="49"/>
      <c r="H63" s="49"/>
      <c r="I63" s="49"/>
      <c r="J63" s="49"/>
      <c r="K63" s="49"/>
      <c r="L63" s="49"/>
      <c r="M63" s="49"/>
      <c r="N63" s="53">
        <f t="shared" si="21"/>
        <v>0</v>
      </c>
      <c r="O63" s="7"/>
      <c r="P63" s="43" t="str">
        <f t="shared" si="22"/>
        <v xml:space="preserve"> </v>
      </c>
      <c r="S63" s="92"/>
      <c r="T63" s="93"/>
    </row>
    <row r="64" spans="2:20" ht="15.95" customHeight="1" x14ac:dyDescent="0.25">
      <c r="B64" s="36" t="s">
        <v>73</v>
      </c>
      <c r="C64" s="10" t="s">
        <v>67</v>
      </c>
      <c r="D64" s="13">
        <v>10.1</v>
      </c>
      <c r="E64" s="47">
        <v>0.1105</v>
      </c>
      <c r="F64" s="48">
        <v>0.08</v>
      </c>
      <c r="G64" s="49"/>
      <c r="H64" s="49"/>
      <c r="I64" s="49"/>
      <c r="J64" s="49"/>
      <c r="K64" s="49"/>
      <c r="L64" s="49"/>
      <c r="M64" s="49"/>
      <c r="N64" s="53">
        <f t="shared" si="21"/>
        <v>0</v>
      </c>
      <c r="O64" s="7"/>
      <c r="P64" s="43" t="str">
        <f t="shared" si="22"/>
        <v xml:space="preserve"> </v>
      </c>
      <c r="S64" s="92"/>
      <c r="T64" s="93"/>
    </row>
    <row r="65" spans="2:20" ht="15.95" customHeight="1" x14ac:dyDescent="0.25">
      <c r="B65" s="36" t="s">
        <v>74</v>
      </c>
      <c r="C65" s="10" t="s">
        <v>67</v>
      </c>
      <c r="D65" s="13">
        <v>10.1</v>
      </c>
      <c r="E65" s="47">
        <v>0.1105</v>
      </c>
      <c r="F65" s="48">
        <v>0.08</v>
      </c>
      <c r="G65" s="49"/>
      <c r="H65" s="49"/>
      <c r="I65" s="49"/>
      <c r="J65" s="49"/>
      <c r="K65" s="49"/>
      <c r="L65" s="49"/>
      <c r="M65" s="49"/>
      <c r="N65" s="53">
        <f t="shared" si="21"/>
        <v>0</v>
      </c>
      <c r="O65" s="7"/>
      <c r="P65" s="43" t="str">
        <f t="shared" si="22"/>
        <v xml:space="preserve"> </v>
      </c>
      <c r="S65" s="92"/>
      <c r="T65" s="93"/>
    </row>
    <row r="66" spans="2:20" ht="15.95" customHeight="1" x14ac:dyDescent="0.25">
      <c r="B66" s="36" t="s">
        <v>75</v>
      </c>
      <c r="C66" s="10" t="s">
        <v>67</v>
      </c>
      <c r="D66" s="13">
        <v>10.1</v>
      </c>
      <c r="E66" s="47">
        <v>0.1105</v>
      </c>
      <c r="F66" s="48">
        <v>0.08</v>
      </c>
      <c r="G66" s="80"/>
      <c r="H66" s="80"/>
      <c r="I66" s="80"/>
      <c r="J66" s="80"/>
      <c r="K66" s="80"/>
      <c r="L66" s="80"/>
      <c r="M66" s="80"/>
      <c r="N66" s="53">
        <f t="shared" si="21"/>
        <v>0</v>
      </c>
      <c r="O66" s="7"/>
      <c r="P66" s="43" t="str">
        <f t="shared" si="22"/>
        <v xml:space="preserve"> </v>
      </c>
      <c r="S66" s="92"/>
      <c r="T66" s="93"/>
    </row>
    <row r="67" spans="2:20" ht="15.95" customHeight="1" x14ac:dyDescent="0.25">
      <c r="B67" s="37" t="s">
        <v>24</v>
      </c>
      <c r="C67" s="8"/>
      <c r="D67" s="11"/>
      <c r="E67" s="11"/>
      <c r="F67" s="16"/>
      <c r="G67" s="11">
        <f t="shared" ref="G67:H67" si="24">COUNTIFS(G49:G66,$A$1)</f>
        <v>0</v>
      </c>
      <c r="H67" s="11">
        <f t="shared" si="24"/>
        <v>0</v>
      </c>
      <c r="I67" s="11">
        <f>COUNTIFS(I49:I66,$A$1)</f>
        <v>1</v>
      </c>
      <c r="J67" s="11">
        <f t="shared" ref="J67:M67" si="25">COUNTIFS(J49:J66,$A$1)</f>
        <v>2</v>
      </c>
      <c r="K67" s="11">
        <f t="shared" si="25"/>
        <v>3</v>
      </c>
      <c r="L67" s="11">
        <f t="shared" si="25"/>
        <v>4</v>
      </c>
      <c r="M67" s="11">
        <f t="shared" si="25"/>
        <v>3</v>
      </c>
      <c r="N67" s="53"/>
      <c r="O67" s="12"/>
      <c r="P67" s="44"/>
    </row>
    <row r="68" spans="2:20" ht="15.95" customHeight="1" x14ac:dyDescent="0.25">
      <c r="B68" s="36"/>
      <c r="C68" s="8"/>
      <c r="D68" s="8"/>
      <c r="E68" s="8"/>
      <c r="F68" s="17"/>
      <c r="G68" s="8"/>
      <c r="H68" s="8"/>
      <c r="I68" s="8"/>
      <c r="J68" s="8"/>
      <c r="K68" s="8"/>
      <c r="L68" s="8"/>
      <c r="M68" s="8"/>
      <c r="N68" s="53"/>
      <c r="O68" s="7"/>
      <c r="P68" s="43"/>
    </row>
    <row r="69" spans="2:20" ht="15.95" customHeight="1" x14ac:dyDescent="0.25">
      <c r="B69" s="35" t="s">
        <v>1</v>
      </c>
      <c r="C69" s="8"/>
      <c r="D69" s="8"/>
      <c r="E69" s="8"/>
      <c r="F69" s="17"/>
      <c r="G69" s="8"/>
      <c r="H69" s="8"/>
      <c r="I69" s="8"/>
      <c r="J69" s="8"/>
      <c r="K69" s="8"/>
      <c r="L69" s="8"/>
      <c r="M69" s="8"/>
      <c r="N69" s="53"/>
      <c r="O69" s="7"/>
      <c r="P69" s="43"/>
    </row>
    <row r="70" spans="2:20" ht="15.95" customHeight="1" x14ac:dyDescent="0.25">
      <c r="B70" s="36" t="s">
        <v>6</v>
      </c>
      <c r="C70" s="10" t="s">
        <v>67</v>
      </c>
      <c r="D70" s="13">
        <v>10.1</v>
      </c>
      <c r="E70" s="47">
        <v>0.1105</v>
      </c>
      <c r="F70" s="48">
        <v>0.08</v>
      </c>
      <c r="G70" s="49"/>
      <c r="H70" s="49"/>
      <c r="I70" s="49" t="s">
        <v>12</v>
      </c>
      <c r="J70" s="49" t="s">
        <v>12</v>
      </c>
      <c r="K70" s="49" t="s">
        <v>12</v>
      </c>
      <c r="L70" s="49" t="s">
        <v>12</v>
      </c>
      <c r="M70" s="49"/>
      <c r="N70" s="53">
        <f t="shared" ref="N70:N78" si="26">COUNTIFS(G70:M70,"on")</f>
        <v>4</v>
      </c>
      <c r="O70" s="7"/>
      <c r="P70" s="43" t="str">
        <f t="shared" ref="P70:P78" si="27">IF(N70=0," ",IF(N70&gt;3.99," ","The shift is less than four hours"))</f>
        <v xml:space="preserve"> </v>
      </c>
      <c r="S70" s="92"/>
      <c r="T70" s="93"/>
    </row>
    <row r="71" spans="2:20" s="1" customFormat="1" ht="15.95" customHeight="1" x14ac:dyDescent="0.25">
      <c r="B71" s="36" t="s">
        <v>7</v>
      </c>
      <c r="C71" s="10" t="s">
        <v>67</v>
      </c>
      <c r="D71" s="13">
        <v>10.1</v>
      </c>
      <c r="E71" s="47">
        <v>0.1105</v>
      </c>
      <c r="F71" s="48">
        <v>0.08</v>
      </c>
      <c r="G71" s="49"/>
      <c r="H71" s="49"/>
      <c r="I71" s="49"/>
      <c r="J71" s="49"/>
      <c r="K71" s="49"/>
      <c r="L71" s="49"/>
      <c r="M71" s="49"/>
      <c r="N71" s="53">
        <f t="shared" si="26"/>
        <v>0</v>
      </c>
      <c r="O71" s="7"/>
      <c r="P71" s="43" t="str">
        <f t="shared" si="27"/>
        <v xml:space="preserve"> </v>
      </c>
      <c r="S71" s="92"/>
      <c r="T71" s="93"/>
    </row>
    <row r="72" spans="2:20" s="1" customFormat="1" ht="15.95" customHeight="1" x14ac:dyDescent="0.25">
      <c r="B72" s="36" t="s">
        <v>8</v>
      </c>
      <c r="C72" s="10" t="s">
        <v>67</v>
      </c>
      <c r="D72" s="13">
        <v>10.1</v>
      </c>
      <c r="E72" s="47">
        <v>0.1105</v>
      </c>
      <c r="F72" s="48">
        <v>0.08</v>
      </c>
      <c r="G72" s="49"/>
      <c r="H72" s="49"/>
      <c r="I72" s="49"/>
      <c r="J72" s="49"/>
      <c r="K72" s="49"/>
      <c r="L72" s="49"/>
      <c r="M72" s="49"/>
      <c r="N72" s="53">
        <f t="shared" si="26"/>
        <v>0</v>
      </c>
      <c r="O72" s="7"/>
      <c r="P72" s="43" t="str">
        <f t="shared" si="27"/>
        <v xml:space="preserve"> </v>
      </c>
      <c r="S72" s="92"/>
      <c r="T72" s="93"/>
    </row>
    <row r="73" spans="2:20" s="1" customFormat="1" ht="15.95" customHeight="1" x14ac:dyDescent="0.25">
      <c r="B73" s="36" t="s">
        <v>62</v>
      </c>
      <c r="C73" s="10" t="s">
        <v>67</v>
      </c>
      <c r="D73" s="13">
        <v>10.1</v>
      </c>
      <c r="E73" s="47">
        <v>0.1105</v>
      </c>
      <c r="F73" s="48">
        <v>0.08</v>
      </c>
      <c r="G73" s="49"/>
      <c r="H73" s="49"/>
      <c r="I73" s="49"/>
      <c r="J73" s="49"/>
      <c r="K73" s="49"/>
      <c r="L73" s="49"/>
      <c r="M73" s="49"/>
      <c r="N73" s="53">
        <f t="shared" si="26"/>
        <v>0</v>
      </c>
      <c r="O73" s="7"/>
      <c r="P73" s="43" t="str">
        <f t="shared" si="27"/>
        <v xml:space="preserve"> </v>
      </c>
      <c r="S73" s="92"/>
      <c r="T73" s="93"/>
    </row>
    <row r="74" spans="2:20" s="1" customFormat="1" ht="15.95" customHeight="1" x14ac:dyDescent="0.25">
      <c r="B74" s="36" t="s">
        <v>63</v>
      </c>
      <c r="C74" s="10" t="s">
        <v>67</v>
      </c>
      <c r="D74" s="13">
        <v>10.1</v>
      </c>
      <c r="E74" s="47">
        <v>0.1105</v>
      </c>
      <c r="F74" s="48">
        <v>0.08</v>
      </c>
      <c r="G74" s="49"/>
      <c r="H74" s="49"/>
      <c r="I74" s="49"/>
      <c r="J74" s="49"/>
      <c r="K74" s="49"/>
      <c r="L74" s="49"/>
      <c r="M74" s="49"/>
      <c r="N74" s="53">
        <f t="shared" si="26"/>
        <v>0</v>
      </c>
      <c r="O74" s="7"/>
      <c r="P74" s="43" t="str">
        <f t="shared" si="27"/>
        <v xml:space="preserve"> </v>
      </c>
      <c r="S74" s="92"/>
      <c r="T74" s="93"/>
    </row>
    <row r="75" spans="2:20" s="1" customFormat="1" ht="15.95" customHeight="1" x14ac:dyDescent="0.25">
      <c r="B75" s="36" t="s">
        <v>64</v>
      </c>
      <c r="C75" s="10" t="s">
        <v>67</v>
      </c>
      <c r="D75" s="13">
        <v>10.1</v>
      </c>
      <c r="E75" s="47">
        <v>0.1105</v>
      </c>
      <c r="F75" s="48">
        <v>0.08</v>
      </c>
      <c r="G75" s="49"/>
      <c r="H75" s="49"/>
      <c r="I75" s="49"/>
      <c r="J75" s="49"/>
      <c r="K75" s="49"/>
      <c r="L75" s="49"/>
      <c r="M75" s="49"/>
      <c r="N75" s="53">
        <f t="shared" si="26"/>
        <v>0</v>
      </c>
      <c r="O75" s="7"/>
      <c r="P75" s="43" t="str">
        <f t="shared" si="27"/>
        <v xml:space="preserve"> </v>
      </c>
      <c r="S75" s="92"/>
      <c r="T75" s="93"/>
    </row>
    <row r="76" spans="2:20" s="1" customFormat="1" ht="15.95" customHeight="1" x14ac:dyDescent="0.25">
      <c r="B76" s="36" t="s">
        <v>65</v>
      </c>
      <c r="C76" s="10" t="s">
        <v>67</v>
      </c>
      <c r="D76" s="13">
        <v>10.1</v>
      </c>
      <c r="E76" s="47">
        <v>0.1105</v>
      </c>
      <c r="F76" s="48">
        <v>0.08</v>
      </c>
      <c r="G76" s="49"/>
      <c r="H76" s="49"/>
      <c r="I76" s="49"/>
      <c r="J76" s="49"/>
      <c r="K76" s="49"/>
      <c r="L76" s="49"/>
      <c r="M76" s="49"/>
      <c r="N76" s="53">
        <f t="shared" si="26"/>
        <v>0</v>
      </c>
      <c r="O76" s="7"/>
      <c r="P76" s="43" t="str">
        <f t="shared" si="27"/>
        <v xml:space="preserve"> </v>
      </c>
      <c r="S76" s="92"/>
      <c r="T76" s="93"/>
    </row>
    <row r="77" spans="2:20" s="1" customFormat="1" ht="15.95" customHeight="1" x14ac:dyDescent="0.25">
      <c r="B77" s="36" t="s">
        <v>66</v>
      </c>
      <c r="C77" s="10" t="s">
        <v>67</v>
      </c>
      <c r="D77" s="13">
        <v>10.1</v>
      </c>
      <c r="E77" s="47">
        <v>0.1105</v>
      </c>
      <c r="F77" s="48">
        <v>0.08</v>
      </c>
      <c r="G77" s="49"/>
      <c r="H77" s="49"/>
      <c r="I77" s="49"/>
      <c r="J77" s="49"/>
      <c r="K77" s="49"/>
      <c r="L77" s="49"/>
      <c r="M77" s="49"/>
      <c r="N77" s="53">
        <f t="shared" si="26"/>
        <v>0</v>
      </c>
      <c r="O77" s="7"/>
      <c r="P77" s="43" t="str">
        <f t="shared" si="27"/>
        <v xml:space="preserve"> </v>
      </c>
      <c r="S77" s="92"/>
      <c r="T77" s="93"/>
    </row>
    <row r="78" spans="2:20" ht="15.95" customHeight="1" x14ac:dyDescent="0.25">
      <c r="B78" s="36" t="s">
        <v>76</v>
      </c>
      <c r="C78" s="10" t="s">
        <v>67</v>
      </c>
      <c r="D78" s="13">
        <v>10.1</v>
      </c>
      <c r="E78" s="47">
        <v>0.1105</v>
      </c>
      <c r="F78" s="48">
        <v>0.08</v>
      </c>
      <c r="G78" s="80"/>
      <c r="H78" s="80"/>
      <c r="I78" s="80"/>
      <c r="J78" s="80"/>
      <c r="K78" s="80"/>
      <c r="L78" s="80"/>
      <c r="M78" s="80"/>
      <c r="N78" s="53">
        <f t="shared" si="26"/>
        <v>0</v>
      </c>
      <c r="O78" s="7"/>
      <c r="P78" s="43" t="str">
        <f t="shared" si="27"/>
        <v xml:space="preserve"> </v>
      </c>
      <c r="S78" s="92"/>
      <c r="T78" s="93"/>
    </row>
    <row r="79" spans="2:20" ht="15.95" customHeight="1" x14ac:dyDescent="0.25">
      <c r="B79" s="37" t="s">
        <v>24</v>
      </c>
      <c r="C79" s="8"/>
      <c r="D79" s="11"/>
      <c r="E79" s="11"/>
      <c r="F79" s="11"/>
      <c r="G79" s="11">
        <f>COUNTIFS(G70:G78,$A$1)</f>
        <v>0</v>
      </c>
      <c r="H79" s="11">
        <f t="shared" ref="H79:M79" si="28">COUNTIFS(H70:H78,$A$1)</f>
        <v>0</v>
      </c>
      <c r="I79" s="11">
        <f t="shared" si="28"/>
        <v>1</v>
      </c>
      <c r="J79" s="11">
        <f t="shared" si="28"/>
        <v>1</v>
      </c>
      <c r="K79" s="11">
        <f t="shared" si="28"/>
        <v>1</v>
      </c>
      <c r="L79" s="11">
        <f t="shared" si="28"/>
        <v>1</v>
      </c>
      <c r="M79" s="11">
        <f t="shared" si="28"/>
        <v>0</v>
      </c>
      <c r="N79" s="53"/>
      <c r="O79" s="12"/>
      <c r="P79" s="44"/>
    </row>
    <row r="80" spans="2:20" ht="15.95" customHeight="1" x14ac:dyDescent="0.25">
      <c r="B80" s="36"/>
      <c r="C80" s="8"/>
      <c r="D80" s="8"/>
      <c r="E80" s="8"/>
      <c r="F80" s="8"/>
      <c r="G80" s="81"/>
      <c r="H80" s="81"/>
      <c r="I80" s="81"/>
      <c r="J80" s="81"/>
      <c r="K80" s="81"/>
      <c r="L80" s="81"/>
      <c r="M80" s="81"/>
      <c r="N80" s="53"/>
      <c r="O80" s="7"/>
      <c r="P80" s="43"/>
    </row>
    <row r="81" spans="2:16" ht="15.95" customHeight="1" thickBot="1" x14ac:dyDescent="0.3">
      <c r="B81" s="56" t="s">
        <v>26</v>
      </c>
      <c r="C81" s="57"/>
      <c r="D81" s="57"/>
      <c r="E81" s="57"/>
      <c r="F81" s="57"/>
      <c r="G81" s="82">
        <f t="shared" ref="G81:M81" si="29">G46+G67+G79</f>
        <v>1</v>
      </c>
      <c r="H81" s="82">
        <f t="shared" si="29"/>
        <v>1</v>
      </c>
      <c r="I81" s="82">
        <f t="shared" si="29"/>
        <v>7</v>
      </c>
      <c r="J81" s="82">
        <f t="shared" si="29"/>
        <v>10</v>
      </c>
      <c r="K81" s="82">
        <f t="shared" si="29"/>
        <v>11</v>
      </c>
      <c r="L81" s="82">
        <f t="shared" si="29"/>
        <v>10</v>
      </c>
      <c r="M81" s="82">
        <f t="shared" si="29"/>
        <v>4</v>
      </c>
      <c r="N81" s="53"/>
      <c r="O81" s="12"/>
      <c r="P81" s="44"/>
    </row>
    <row r="82" spans="2:16" ht="15.95" customHeight="1" thickTop="1" thickBot="1" x14ac:dyDescent="0.3"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55"/>
      <c r="O82" s="7"/>
      <c r="P82" s="45"/>
    </row>
    <row r="83" spans="2:16" s="1" customFormat="1" ht="15.95" customHeight="1" thickBot="1" x14ac:dyDescent="0.3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8"/>
      <c r="P83" s="12"/>
    </row>
    <row r="84" spans="2:16" s="1" customFormat="1" ht="20.100000000000001" customHeight="1" thickBot="1" x14ac:dyDescent="0.3">
      <c r="B84" s="89" t="s">
        <v>34</v>
      </c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7"/>
      <c r="O84" s="8"/>
      <c r="P84" s="12"/>
    </row>
    <row r="85" spans="2:16" s="1" customFormat="1" ht="15.95" customHeight="1" thickBot="1" x14ac:dyDescent="0.3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8"/>
      <c r="P85" s="12"/>
    </row>
    <row r="86" spans="2:16" s="1" customFormat="1" ht="15.95" customHeight="1" x14ac:dyDescent="0.25">
      <c r="B86" s="31" t="s">
        <v>27</v>
      </c>
      <c r="C86" s="38"/>
      <c r="D86" s="38"/>
      <c r="E86" s="38"/>
      <c r="F86" s="33" t="s">
        <v>35</v>
      </c>
      <c r="G86" s="33" t="s">
        <v>36</v>
      </c>
      <c r="H86" s="33" t="s">
        <v>37</v>
      </c>
      <c r="I86" s="33" t="s">
        <v>38</v>
      </c>
      <c r="J86" s="33" t="s">
        <v>39</v>
      </c>
      <c r="K86" s="33" t="s">
        <v>40</v>
      </c>
      <c r="L86" s="33" t="s">
        <v>41</v>
      </c>
      <c r="M86" s="34" t="s">
        <v>4</v>
      </c>
      <c r="N86" s="7"/>
      <c r="O86" s="8"/>
      <c r="P86" s="12"/>
    </row>
    <row r="87" spans="2:16" s="1" customFormat="1" ht="15.95" customHeight="1" x14ac:dyDescent="0.25">
      <c r="B87" s="35" t="s">
        <v>3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50"/>
      <c r="N87" s="7"/>
      <c r="O87" s="8"/>
      <c r="P87" s="12"/>
    </row>
    <row r="88" spans="2:16" s="1" customFormat="1" ht="15.95" customHeight="1" x14ac:dyDescent="0.25">
      <c r="B88" s="36" t="s">
        <v>51</v>
      </c>
      <c r="C88" s="8"/>
      <c r="D88" s="8"/>
      <c r="E88" s="8"/>
      <c r="F88" s="19">
        <f t="shared" ref="F88:L92" si="30">F24</f>
        <v>0</v>
      </c>
      <c r="G88" s="19">
        <f t="shared" si="30"/>
        <v>0</v>
      </c>
      <c r="H88" s="19">
        <f t="shared" si="30"/>
        <v>240</v>
      </c>
      <c r="I88" s="19">
        <f t="shared" si="30"/>
        <v>368</v>
      </c>
      <c r="J88" s="19">
        <f t="shared" si="30"/>
        <v>432</v>
      </c>
      <c r="K88" s="19">
        <f t="shared" si="30"/>
        <v>304</v>
      </c>
      <c r="L88" s="19">
        <f t="shared" si="30"/>
        <v>80</v>
      </c>
      <c r="M88" s="58">
        <f>SUM(F88:L88)</f>
        <v>1424</v>
      </c>
      <c r="N88" s="7"/>
      <c r="O88" s="8"/>
      <c r="P88" s="12"/>
    </row>
    <row r="89" spans="2:16" ht="15.95" customHeight="1" x14ac:dyDescent="0.25">
      <c r="B89" s="36" t="s">
        <v>52</v>
      </c>
      <c r="C89" s="8"/>
      <c r="D89" s="8"/>
      <c r="E89" s="8"/>
      <c r="F89" s="19">
        <f t="shared" si="30"/>
        <v>0</v>
      </c>
      <c r="G89" s="19">
        <f t="shared" si="30"/>
        <v>0</v>
      </c>
      <c r="H89" s="19">
        <f t="shared" si="30"/>
        <v>21.9</v>
      </c>
      <c r="I89" s="19">
        <f t="shared" si="30"/>
        <v>43.8</v>
      </c>
      <c r="J89" s="19">
        <f t="shared" si="30"/>
        <v>43.8</v>
      </c>
      <c r="K89" s="19">
        <f t="shared" si="30"/>
        <v>0</v>
      </c>
      <c r="L89" s="19">
        <f t="shared" si="30"/>
        <v>54.75</v>
      </c>
      <c r="M89" s="58">
        <f>SUM(F89:L89)</f>
        <v>164.25</v>
      </c>
      <c r="N89" s="7"/>
      <c r="O89" s="8"/>
      <c r="P89" s="7"/>
    </row>
    <row r="90" spans="2:16" ht="15.95" customHeight="1" x14ac:dyDescent="0.25">
      <c r="B90" s="36" t="s">
        <v>53</v>
      </c>
      <c r="C90" s="8"/>
      <c r="D90" s="8"/>
      <c r="E90" s="8"/>
      <c r="F90" s="19">
        <f t="shared" si="30"/>
        <v>0</v>
      </c>
      <c r="G90" s="19">
        <f t="shared" si="30"/>
        <v>0</v>
      </c>
      <c r="H90" s="19">
        <f t="shared" si="30"/>
        <v>62.5</v>
      </c>
      <c r="I90" s="19">
        <f>I26</f>
        <v>250</v>
      </c>
      <c r="J90" s="19">
        <f t="shared" si="30"/>
        <v>125</v>
      </c>
      <c r="K90" s="19">
        <f t="shared" si="30"/>
        <v>150</v>
      </c>
      <c r="L90" s="19">
        <f t="shared" si="30"/>
        <v>62.5</v>
      </c>
      <c r="M90" s="58">
        <f>SUM(F90:L90)</f>
        <v>650</v>
      </c>
      <c r="N90" s="7"/>
      <c r="O90" s="8"/>
      <c r="P90" s="7"/>
    </row>
    <row r="91" spans="2:16" ht="15.95" customHeight="1" x14ac:dyDescent="0.25">
      <c r="B91" s="36" t="s">
        <v>1</v>
      </c>
      <c r="C91" s="8"/>
      <c r="D91" s="8"/>
      <c r="E91" s="8"/>
      <c r="F91" s="84">
        <f t="shared" si="30"/>
        <v>0</v>
      </c>
      <c r="G91" s="84">
        <f t="shared" si="30"/>
        <v>0</v>
      </c>
      <c r="H91" s="84">
        <f t="shared" si="30"/>
        <v>210</v>
      </c>
      <c r="I91" s="84">
        <f t="shared" si="30"/>
        <v>140</v>
      </c>
      <c r="J91" s="84">
        <f t="shared" si="30"/>
        <v>56</v>
      </c>
      <c r="K91" s="84">
        <f t="shared" si="30"/>
        <v>35</v>
      </c>
      <c r="L91" s="84">
        <f t="shared" si="30"/>
        <v>0</v>
      </c>
      <c r="M91" s="85">
        <f>SUM(F91:L91)</f>
        <v>441</v>
      </c>
      <c r="N91" s="7"/>
      <c r="O91" s="8"/>
      <c r="P91" s="7"/>
    </row>
    <row r="92" spans="2:16" ht="15.95" customHeight="1" x14ac:dyDescent="0.25">
      <c r="B92" s="37" t="s">
        <v>4</v>
      </c>
      <c r="C92" s="11"/>
      <c r="D92" s="11"/>
      <c r="E92" s="11"/>
      <c r="F92" s="83">
        <f t="shared" si="30"/>
        <v>0</v>
      </c>
      <c r="G92" s="83">
        <f t="shared" si="30"/>
        <v>0</v>
      </c>
      <c r="H92" s="83">
        <f t="shared" si="30"/>
        <v>534.4</v>
      </c>
      <c r="I92" s="83">
        <f t="shared" si="30"/>
        <v>801.8</v>
      </c>
      <c r="J92" s="83">
        <f t="shared" si="30"/>
        <v>656.8</v>
      </c>
      <c r="K92" s="83">
        <f t="shared" si="30"/>
        <v>489</v>
      </c>
      <c r="L92" s="83">
        <f t="shared" si="30"/>
        <v>197.25</v>
      </c>
      <c r="M92" s="58">
        <f t="shared" ref="M92" si="31">SUM(F92:L92)</f>
        <v>2679.25</v>
      </c>
      <c r="N92" s="12"/>
      <c r="O92" s="11"/>
      <c r="P92" s="7"/>
    </row>
    <row r="93" spans="2:16" ht="15.95" customHeight="1" x14ac:dyDescent="0.25">
      <c r="B93" s="36"/>
      <c r="C93" s="8"/>
      <c r="D93" s="8"/>
      <c r="E93" s="8"/>
      <c r="F93" s="20"/>
      <c r="G93" s="20"/>
      <c r="H93" s="20"/>
      <c r="I93" s="20"/>
      <c r="J93" s="20"/>
      <c r="K93" s="20"/>
      <c r="L93" s="20"/>
      <c r="M93" s="59"/>
      <c r="N93" s="7"/>
      <c r="O93" s="8"/>
      <c r="P93" s="7"/>
    </row>
    <row r="94" spans="2:16" ht="15.95" customHeight="1" x14ac:dyDescent="0.25">
      <c r="B94" s="35" t="s">
        <v>29</v>
      </c>
      <c r="C94" s="8"/>
      <c r="D94" s="8"/>
      <c r="E94" s="8"/>
      <c r="F94" s="20"/>
      <c r="G94" s="20"/>
      <c r="H94" s="20"/>
      <c r="I94" s="20"/>
      <c r="J94" s="20"/>
      <c r="K94" s="20"/>
      <c r="L94" s="20"/>
      <c r="M94" s="59"/>
      <c r="N94" s="7"/>
      <c r="O94" s="8"/>
      <c r="P94" s="7"/>
    </row>
    <row r="95" spans="2:16" ht="15.95" customHeight="1" x14ac:dyDescent="0.25">
      <c r="B95" s="35" t="s">
        <v>5</v>
      </c>
      <c r="C95" s="8"/>
      <c r="D95" s="8"/>
      <c r="E95" s="8"/>
      <c r="F95" s="20"/>
      <c r="G95" s="20"/>
      <c r="H95" s="20"/>
      <c r="I95" s="20"/>
      <c r="J95" s="20"/>
      <c r="K95" s="20"/>
      <c r="L95" s="20"/>
      <c r="M95" s="59"/>
      <c r="N95" s="7"/>
      <c r="O95" s="8"/>
      <c r="P95" s="7"/>
    </row>
    <row r="96" spans="2:16" s="1" customFormat="1" ht="15.95" customHeight="1" x14ac:dyDescent="0.25">
      <c r="B96" s="36" t="s">
        <v>47</v>
      </c>
      <c r="C96" s="8"/>
      <c r="D96" s="8"/>
      <c r="E96" s="8"/>
      <c r="F96" s="19">
        <f t="shared" ref="F96:L97" si="32">IF(G33="on",$D33*(1+SUM($E33:$F33)),0)</f>
        <v>0</v>
      </c>
      <c r="G96" s="19">
        <f t="shared" si="32"/>
        <v>0</v>
      </c>
      <c r="H96" s="19">
        <f t="shared" si="32"/>
        <v>0</v>
      </c>
      <c r="I96" s="19">
        <f t="shared" si="32"/>
        <v>0</v>
      </c>
      <c r="J96" s="19">
        <f t="shared" si="32"/>
        <v>0</v>
      </c>
      <c r="K96" s="19">
        <f t="shared" si="32"/>
        <v>0</v>
      </c>
      <c r="L96" s="19">
        <f t="shared" si="32"/>
        <v>0</v>
      </c>
      <c r="M96" s="58">
        <f t="shared" ref="M96:M109" si="33">SUM(F96:L96)</f>
        <v>0</v>
      </c>
      <c r="N96" s="7"/>
      <c r="O96" s="8"/>
      <c r="P96" s="12"/>
    </row>
    <row r="97" spans="2:16" s="1" customFormat="1" ht="15.95" customHeight="1" x14ac:dyDescent="0.25">
      <c r="B97" s="36" t="s">
        <v>48</v>
      </c>
      <c r="C97" s="8"/>
      <c r="D97" s="8"/>
      <c r="E97" s="8"/>
      <c r="F97" s="19">
        <f t="shared" si="32"/>
        <v>13.095500000000001</v>
      </c>
      <c r="G97" s="19">
        <f t="shared" si="32"/>
        <v>13.095500000000001</v>
      </c>
      <c r="H97" s="19">
        <f t="shared" si="32"/>
        <v>13.095500000000001</v>
      </c>
      <c r="I97" s="19">
        <f t="shared" si="32"/>
        <v>13.095500000000001</v>
      </c>
      <c r="J97" s="19">
        <f t="shared" si="32"/>
        <v>13.095500000000001</v>
      </c>
      <c r="K97" s="19">
        <f t="shared" si="32"/>
        <v>13.095500000000001</v>
      </c>
      <c r="L97" s="19">
        <f t="shared" si="32"/>
        <v>13.095500000000001</v>
      </c>
      <c r="M97" s="58">
        <f t="shared" ref="M97" si="34">SUM(F97:L97)</f>
        <v>91.668500000000009</v>
      </c>
      <c r="N97" s="7"/>
      <c r="O97" s="8"/>
      <c r="P97" s="12"/>
    </row>
    <row r="98" spans="2:16" s="1" customFormat="1" ht="15.95" customHeight="1" x14ac:dyDescent="0.25">
      <c r="B98" s="36" t="s">
        <v>77</v>
      </c>
      <c r="C98" s="8"/>
      <c r="D98" s="8"/>
      <c r="E98" s="8"/>
      <c r="F98" s="19">
        <f t="shared" ref="F98:L98" si="35">IF(G35="on",$D35*(1+SUM($E35:$F35)),0)</f>
        <v>0</v>
      </c>
      <c r="G98" s="19">
        <f t="shared" si="35"/>
        <v>0</v>
      </c>
      <c r="H98" s="19">
        <f t="shared" si="35"/>
        <v>12.024050000000001</v>
      </c>
      <c r="I98" s="19">
        <f t="shared" si="35"/>
        <v>12.024050000000001</v>
      </c>
      <c r="J98" s="19">
        <f t="shared" si="35"/>
        <v>12.024050000000001</v>
      </c>
      <c r="K98" s="19">
        <f t="shared" si="35"/>
        <v>12.024050000000001</v>
      </c>
      <c r="L98" s="19">
        <f t="shared" si="35"/>
        <v>0</v>
      </c>
      <c r="M98" s="58">
        <f t="shared" ref="M98:M100" si="36">SUM(F98:L98)</f>
        <v>48.096200000000003</v>
      </c>
      <c r="N98" s="7"/>
      <c r="O98" s="8"/>
      <c r="P98" s="12"/>
    </row>
    <row r="99" spans="2:16" s="1" customFormat="1" ht="15.95" customHeight="1" x14ac:dyDescent="0.25">
      <c r="B99" s="36" t="s">
        <v>78</v>
      </c>
      <c r="C99" s="8"/>
      <c r="D99" s="8"/>
      <c r="E99" s="8"/>
      <c r="F99" s="19">
        <f t="shared" ref="F99:L99" si="37">IF(G36="on",$D36*(1+SUM($E36:$F36)),0)</f>
        <v>0</v>
      </c>
      <c r="G99" s="19">
        <f t="shared" si="37"/>
        <v>0</v>
      </c>
      <c r="H99" s="19">
        <f t="shared" si="37"/>
        <v>12.024050000000001</v>
      </c>
      <c r="I99" s="19">
        <f t="shared" si="37"/>
        <v>12.024050000000001</v>
      </c>
      <c r="J99" s="19">
        <f t="shared" si="37"/>
        <v>12.024050000000001</v>
      </c>
      <c r="K99" s="19">
        <f t="shared" si="37"/>
        <v>12.024050000000001</v>
      </c>
      <c r="L99" s="19">
        <f t="shared" si="37"/>
        <v>0</v>
      </c>
      <c r="M99" s="58">
        <f t="shared" si="36"/>
        <v>48.096200000000003</v>
      </c>
      <c r="N99" s="7"/>
      <c r="O99" s="8"/>
      <c r="P99" s="12"/>
    </row>
    <row r="100" spans="2:16" s="1" customFormat="1" ht="15.95" customHeight="1" x14ac:dyDescent="0.25">
      <c r="B100" s="36" t="s">
        <v>79</v>
      </c>
      <c r="C100" s="8"/>
      <c r="D100" s="8"/>
      <c r="E100" s="8"/>
      <c r="F100" s="19">
        <f t="shared" ref="F100:L100" si="38">IF(G37="on",$D37*(1+SUM($E37:$F37)),0)</f>
        <v>0</v>
      </c>
      <c r="G100" s="19">
        <f t="shared" si="38"/>
        <v>0</v>
      </c>
      <c r="H100" s="19">
        <f t="shared" si="38"/>
        <v>12.024050000000001</v>
      </c>
      <c r="I100" s="19">
        <f t="shared" si="38"/>
        <v>12.024050000000001</v>
      </c>
      <c r="J100" s="19">
        <f t="shared" si="38"/>
        <v>12.024050000000001</v>
      </c>
      <c r="K100" s="19">
        <f t="shared" si="38"/>
        <v>12.024050000000001</v>
      </c>
      <c r="L100" s="19">
        <f t="shared" si="38"/>
        <v>0</v>
      </c>
      <c r="M100" s="58">
        <f t="shared" si="36"/>
        <v>48.096200000000003</v>
      </c>
      <c r="N100" s="7"/>
      <c r="O100" s="8"/>
      <c r="P100" s="12"/>
    </row>
    <row r="101" spans="2:16" ht="15.95" customHeight="1" x14ac:dyDescent="0.25">
      <c r="B101" s="36" t="s">
        <v>6</v>
      </c>
      <c r="C101" s="8"/>
      <c r="D101" s="8"/>
      <c r="E101" s="8"/>
      <c r="F101" s="19">
        <f t="shared" ref="F101:L103" si="39">IF(G38="on",$D38*(1+SUM($E38:$F38)),0)</f>
        <v>0</v>
      </c>
      <c r="G101" s="19">
        <f t="shared" si="39"/>
        <v>0</v>
      </c>
      <c r="H101" s="19">
        <f t="shared" si="39"/>
        <v>12.024050000000001</v>
      </c>
      <c r="I101" s="19">
        <f t="shared" si="39"/>
        <v>12.024050000000001</v>
      </c>
      <c r="J101" s="19">
        <f t="shared" si="39"/>
        <v>12.024050000000001</v>
      </c>
      <c r="K101" s="19">
        <f t="shared" si="39"/>
        <v>12.024050000000001</v>
      </c>
      <c r="L101" s="19">
        <f t="shared" si="39"/>
        <v>0</v>
      </c>
      <c r="M101" s="58">
        <f t="shared" si="33"/>
        <v>48.096200000000003</v>
      </c>
      <c r="N101" s="7"/>
      <c r="O101" s="8"/>
      <c r="P101" s="7"/>
    </row>
    <row r="102" spans="2:16" ht="15.95" customHeight="1" x14ac:dyDescent="0.25">
      <c r="B102" s="36" t="s">
        <v>7</v>
      </c>
      <c r="C102" s="8"/>
      <c r="D102" s="8"/>
      <c r="E102" s="8"/>
      <c r="F102" s="19">
        <f t="shared" si="39"/>
        <v>0</v>
      </c>
      <c r="G102" s="19">
        <f t="shared" si="39"/>
        <v>0</v>
      </c>
      <c r="H102" s="19">
        <f t="shared" si="39"/>
        <v>0</v>
      </c>
      <c r="I102" s="19">
        <f t="shared" si="39"/>
        <v>12.024050000000001</v>
      </c>
      <c r="J102" s="19">
        <f t="shared" si="39"/>
        <v>12.024050000000001</v>
      </c>
      <c r="K102" s="19">
        <f t="shared" si="39"/>
        <v>0</v>
      </c>
      <c r="L102" s="19">
        <f t="shared" si="39"/>
        <v>0</v>
      </c>
      <c r="M102" s="58">
        <f t="shared" si="33"/>
        <v>24.048100000000002</v>
      </c>
      <c r="N102" s="7"/>
      <c r="O102" s="8"/>
      <c r="P102" s="7"/>
    </row>
    <row r="103" spans="2:16" ht="15.95" customHeight="1" x14ac:dyDescent="0.25">
      <c r="B103" s="36" t="s">
        <v>8</v>
      </c>
      <c r="C103" s="8"/>
      <c r="D103" s="8"/>
      <c r="E103" s="8"/>
      <c r="F103" s="19">
        <f t="shared" si="39"/>
        <v>0</v>
      </c>
      <c r="G103" s="19">
        <f t="shared" si="39"/>
        <v>0</v>
      </c>
      <c r="H103" s="19">
        <f t="shared" si="39"/>
        <v>0</v>
      </c>
      <c r="I103" s="19">
        <f t="shared" si="39"/>
        <v>12.024050000000001</v>
      </c>
      <c r="J103" s="19">
        <f t="shared" si="39"/>
        <v>12.024050000000001</v>
      </c>
      <c r="K103" s="19">
        <f t="shared" si="39"/>
        <v>0</v>
      </c>
      <c r="L103" s="19">
        <f t="shared" si="39"/>
        <v>0</v>
      </c>
      <c r="M103" s="58">
        <f t="shared" si="33"/>
        <v>24.048100000000002</v>
      </c>
      <c r="N103" s="7"/>
      <c r="O103" s="8"/>
      <c r="P103" s="7"/>
    </row>
    <row r="104" spans="2:16" ht="15.95" customHeight="1" x14ac:dyDescent="0.25">
      <c r="B104" s="36" t="s">
        <v>62</v>
      </c>
      <c r="C104" s="8"/>
      <c r="D104" s="8"/>
      <c r="E104" s="8"/>
      <c r="F104" s="19">
        <f t="shared" ref="F104:L104" si="40">IF(G41="on",$D41*(1+SUM($E41:$F41)),0)</f>
        <v>0</v>
      </c>
      <c r="G104" s="19">
        <f t="shared" si="40"/>
        <v>0</v>
      </c>
      <c r="H104" s="19">
        <f t="shared" si="40"/>
        <v>0</v>
      </c>
      <c r="I104" s="19">
        <f t="shared" si="40"/>
        <v>0</v>
      </c>
      <c r="J104" s="19">
        <f t="shared" si="40"/>
        <v>0</v>
      </c>
      <c r="K104" s="19">
        <f t="shared" si="40"/>
        <v>0</v>
      </c>
      <c r="L104" s="19">
        <f t="shared" si="40"/>
        <v>0</v>
      </c>
      <c r="M104" s="58">
        <f t="shared" ref="M104:M108" si="41">SUM(F104:L104)</f>
        <v>0</v>
      </c>
      <c r="N104" s="7"/>
      <c r="O104" s="8"/>
      <c r="P104" s="7"/>
    </row>
    <row r="105" spans="2:16" ht="15.95" customHeight="1" x14ac:dyDescent="0.25">
      <c r="B105" s="36" t="s">
        <v>63</v>
      </c>
      <c r="C105" s="8"/>
      <c r="D105" s="8"/>
      <c r="E105" s="8"/>
      <c r="F105" s="19">
        <f t="shared" ref="F105:L105" si="42">IF(G42="on",$D42*(1+SUM($E42:$F42)),0)</f>
        <v>0</v>
      </c>
      <c r="G105" s="19">
        <f t="shared" si="42"/>
        <v>0</v>
      </c>
      <c r="H105" s="19">
        <f t="shared" si="42"/>
        <v>0</v>
      </c>
      <c r="I105" s="19">
        <f t="shared" si="42"/>
        <v>0</v>
      </c>
      <c r="J105" s="19">
        <f t="shared" si="42"/>
        <v>0</v>
      </c>
      <c r="K105" s="19">
        <f t="shared" si="42"/>
        <v>0</v>
      </c>
      <c r="L105" s="19">
        <f t="shared" si="42"/>
        <v>0</v>
      </c>
      <c r="M105" s="58">
        <f t="shared" si="41"/>
        <v>0</v>
      </c>
      <c r="N105" s="7"/>
      <c r="O105" s="8"/>
      <c r="P105" s="7"/>
    </row>
    <row r="106" spans="2:16" ht="15.95" customHeight="1" x14ac:dyDescent="0.25">
      <c r="B106" s="36" t="s">
        <v>64</v>
      </c>
      <c r="C106" s="8"/>
      <c r="D106" s="8"/>
      <c r="E106" s="8"/>
      <c r="F106" s="19">
        <f t="shared" ref="F106:L106" si="43">IF(G43="on",$D43*(1+SUM($E43:$F43)),0)</f>
        <v>0</v>
      </c>
      <c r="G106" s="19">
        <f t="shared" si="43"/>
        <v>0</v>
      </c>
      <c r="H106" s="19">
        <f t="shared" si="43"/>
        <v>0</v>
      </c>
      <c r="I106" s="19">
        <f t="shared" si="43"/>
        <v>0</v>
      </c>
      <c r="J106" s="19">
        <f t="shared" si="43"/>
        <v>0</v>
      </c>
      <c r="K106" s="19">
        <f t="shared" si="43"/>
        <v>0</v>
      </c>
      <c r="L106" s="19">
        <f t="shared" si="43"/>
        <v>0</v>
      </c>
      <c r="M106" s="58">
        <f t="shared" si="41"/>
        <v>0</v>
      </c>
      <c r="N106" s="7"/>
      <c r="O106" s="8"/>
      <c r="P106" s="7"/>
    </row>
    <row r="107" spans="2:16" ht="15.95" customHeight="1" x14ac:dyDescent="0.25">
      <c r="B107" s="36" t="s">
        <v>65</v>
      </c>
      <c r="C107" s="8"/>
      <c r="D107" s="8"/>
      <c r="E107" s="8"/>
      <c r="F107" s="19">
        <f t="shared" ref="F107:L107" si="44">IF(G44="on",$D44*(1+SUM($E44:$F44)),0)</f>
        <v>0</v>
      </c>
      <c r="G107" s="19">
        <f t="shared" si="44"/>
        <v>0</v>
      </c>
      <c r="H107" s="19">
        <f t="shared" si="44"/>
        <v>0</v>
      </c>
      <c r="I107" s="19">
        <f t="shared" si="44"/>
        <v>0</v>
      </c>
      <c r="J107" s="19">
        <f t="shared" si="44"/>
        <v>0</v>
      </c>
      <c r="K107" s="19">
        <f t="shared" si="44"/>
        <v>0</v>
      </c>
      <c r="L107" s="19">
        <f t="shared" si="44"/>
        <v>0</v>
      </c>
      <c r="M107" s="58">
        <f t="shared" si="41"/>
        <v>0</v>
      </c>
      <c r="N107" s="7"/>
      <c r="O107" s="8"/>
      <c r="P107" s="7"/>
    </row>
    <row r="108" spans="2:16" ht="15.95" customHeight="1" x14ac:dyDescent="0.25">
      <c r="B108" s="36" t="s">
        <v>66</v>
      </c>
      <c r="C108" s="8"/>
      <c r="D108" s="8"/>
      <c r="E108" s="8"/>
      <c r="F108" s="84">
        <f t="shared" ref="F108:L108" si="45">IF(G45="on",$D45*(1+SUM($E45:$F45)),0)</f>
        <v>0</v>
      </c>
      <c r="G108" s="84">
        <f t="shared" si="45"/>
        <v>0</v>
      </c>
      <c r="H108" s="84">
        <f t="shared" si="45"/>
        <v>0</v>
      </c>
      <c r="I108" s="84">
        <f t="shared" si="45"/>
        <v>0</v>
      </c>
      <c r="J108" s="84">
        <f t="shared" si="45"/>
        <v>0</v>
      </c>
      <c r="K108" s="84">
        <f t="shared" si="45"/>
        <v>0</v>
      </c>
      <c r="L108" s="84">
        <f t="shared" si="45"/>
        <v>0</v>
      </c>
      <c r="M108" s="85">
        <f t="shared" si="41"/>
        <v>0</v>
      </c>
      <c r="N108" s="7"/>
      <c r="O108" s="8"/>
      <c r="P108" s="7"/>
    </row>
    <row r="109" spans="2:16" ht="15.95" customHeight="1" x14ac:dyDescent="0.25">
      <c r="B109" s="37" t="s">
        <v>4</v>
      </c>
      <c r="C109" s="11"/>
      <c r="D109" s="11"/>
      <c r="E109" s="11"/>
      <c r="F109" s="83">
        <f t="shared" ref="F109:L109" si="46">SUM(F96:F108)</f>
        <v>13.095500000000001</v>
      </c>
      <c r="G109" s="83">
        <f t="shared" si="46"/>
        <v>13.095500000000001</v>
      </c>
      <c r="H109" s="83">
        <f t="shared" si="46"/>
        <v>61.191700000000012</v>
      </c>
      <c r="I109" s="83">
        <f t="shared" si="46"/>
        <v>85.239800000000017</v>
      </c>
      <c r="J109" s="83">
        <f t="shared" si="46"/>
        <v>85.239800000000017</v>
      </c>
      <c r="K109" s="83">
        <f t="shared" si="46"/>
        <v>61.191700000000012</v>
      </c>
      <c r="L109" s="83">
        <f t="shared" si="46"/>
        <v>13.095500000000001</v>
      </c>
      <c r="M109" s="58">
        <f t="shared" si="33"/>
        <v>332.1495000000001</v>
      </c>
      <c r="N109" s="12"/>
      <c r="O109" s="11"/>
      <c r="P109" s="7"/>
    </row>
    <row r="110" spans="2:16" ht="15.95" customHeight="1" x14ac:dyDescent="0.25">
      <c r="B110" s="36"/>
      <c r="C110" s="8"/>
      <c r="D110" s="8"/>
      <c r="E110" s="8"/>
      <c r="F110" s="20"/>
      <c r="G110" s="20"/>
      <c r="H110" s="20"/>
      <c r="I110" s="20"/>
      <c r="J110" s="20"/>
      <c r="K110" s="20"/>
      <c r="L110" s="20"/>
      <c r="M110" s="59"/>
      <c r="N110" s="7"/>
      <c r="O110" s="8"/>
      <c r="P110" s="7"/>
    </row>
    <row r="111" spans="2:16" ht="15.95" customHeight="1" x14ac:dyDescent="0.25">
      <c r="B111" s="35" t="s">
        <v>14</v>
      </c>
      <c r="C111" s="8"/>
      <c r="D111" s="8"/>
      <c r="E111" s="8"/>
      <c r="F111" s="20"/>
      <c r="G111" s="20"/>
      <c r="H111" s="20"/>
      <c r="I111" s="20"/>
      <c r="J111" s="20"/>
      <c r="K111" s="20"/>
      <c r="L111" s="20"/>
      <c r="M111" s="59"/>
      <c r="N111" s="7"/>
      <c r="O111" s="8"/>
      <c r="P111" s="7"/>
    </row>
    <row r="112" spans="2:16" ht="15.95" customHeight="1" x14ac:dyDescent="0.25">
      <c r="B112" s="36" t="s">
        <v>49</v>
      </c>
      <c r="C112" s="8"/>
      <c r="D112" s="8"/>
      <c r="E112" s="8"/>
      <c r="F112" s="19">
        <f t="shared" ref="F112:L121" si="47">IF(G49="on",$D49*(1+SUM($E49:$F49)),0)</f>
        <v>0</v>
      </c>
      <c r="G112" s="19">
        <f t="shared" si="47"/>
        <v>0</v>
      </c>
      <c r="H112" s="19">
        <f t="shared" si="47"/>
        <v>14.286000000000001</v>
      </c>
      <c r="I112" s="19">
        <f t="shared" si="47"/>
        <v>14.286000000000001</v>
      </c>
      <c r="J112" s="19">
        <f t="shared" si="47"/>
        <v>14.286000000000001</v>
      </c>
      <c r="K112" s="19">
        <f t="shared" si="47"/>
        <v>14.286000000000001</v>
      </c>
      <c r="L112" s="19">
        <f t="shared" si="47"/>
        <v>14.286000000000001</v>
      </c>
      <c r="M112" s="58">
        <f t="shared" ref="M112:M130" si="48">SUM(F112:L112)</f>
        <v>71.430000000000007</v>
      </c>
      <c r="N112" s="7"/>
      <c r="O112" s="8"/>
      <c r="P112" s="7"/>
    </row>
    <row r="113" spans="2:16" ht="15.95" customHeight="1" x14ac:dyDescent="0.25">
      <c r="B113" s="36" t="s">
        <v>15</v>
      </c>
      <c r="C113" s="8"/>
      <c r="D113" s="8"/>
      <c r="E113" s="8"/>
      <c r="F113" s="19">
        <f t="shared" si="47"/>
        <v>0</v>
      </c>
      <c r="G113" s="19">
        <f t="shared" si="47"/>
        <v>0</v>
      </c>
      <c r="H113" s="19">
        <f t="shared" si="47"/>
        <v>0</v>
      </c>
      <c r="I113" s="19">
        <f t="shared" si="47"/>
        <v>0</v>
      </c>
      <c r="J113" s="19">
        <f t="shared" si="47"/>
        <v>0</v>
      </c>
      <c r="K113" s="19">
        <f t="shared" si="47"/>
        <v>12.024050000000001</v>
      </c>
      <c r="L113" s="19">
        <f t="shared" si="47"/>
        <v>12.024050000000001</v>
      </c>
      <c r="M113" s="58">
        <f t="shared" ref="M113" si="49">SUM(F113:L113)</f>
        <v>24.048100000000002</v>
      </c>
      <c r="N113" s="7"/>
      <c r="O113" s="8"/>
      <c r="P113" s="7"/>
    </row>
    <row r="114" spans="2:16" s="1" customFormat="1" ht="15.95" customHeight="1" x14ac:dyDescent="0.25">
      <c r="B114" s="36" t="s">
        <v>16</v>
      </c>
      <c r="C114" s="8"/>
      <c r="D114" s="8"/>
      <c r="E114" s="8"/>
      <c r="F114" s="19">
        <f t="shared" si="47"/>
        <v>0</v>
      </c>
      <c r="G114" s="19">
        <f t="shared" si="47"/>
        <v>0</v>
      </c>
      <c r="H114" s="19">
        <f t="shared" si="47"/>
        <v>0</v>
      </c>
      <c r="I114" s="19">
        <f t="shared" si="47"/>
        <v>12.024050000000001</v>
      </c>
      <c r="J114" s="19">
        <f t="shared" si="47"/>
        <v>12.024050000000001</v>
      </c>
      <c r="K114" s="19">
        <f t="shared" si="47"/>
        <v>12.024050000000001</v>
      </c>
      <c r="L114" s="19">
        <f t="shared" si="47"/>
        <v>0</v>
      </c>
      <c r="M114" s="58">
        <f t="shared" si="48"/>
        <v>36.072150000000001</v>
      </c>
      <c r="N114" s="7"/>
      <c r="O114" s="8"/>
      <c r="P114" s="12"/>
    </row>
    <row r="115" spans="2:16" ht="15.95" customHeight="1" x14ac:dyDescent="0.25">
      <c r="B115" s="36" t="s">
        <v>17</v>
      </c>
      <c r="C115" s="8"/>
      <c r="D115" s="8"/>
      <c r="E115" s="8"/>
      <c r="F115" s="19">
        <f t="shared" si="47"/>
        <v>0</v>
      </c>
      <c r="G115" s="19">
        <f t="shared" si="47"/>
        <v>0</v>
      </c>
      <c r="H115" s="19">
        <f t="shared" si="47"/>
        <v>0</v>
      </c>
      <c r="I115" s="19">
        <f t="shared" si="47"/>
        <v>0</v>
      </c>
      <c r="J115" s="19">
        <f t="shared" si="47"/>
        <v>12.024050000000001</v>
      </c>
      <c r="K115" s="19">
        <f t="shared" si="47"/>
        <v>12.024050000000001</v>
      </c>
      <c r="L115" s="19">
        <f t="shared" si="47"/>
        <v>12.024050000000001</v>
      </c>
      <c r="M115" s="58">
        <f t="shared" si="48"/>
        <v>36.072150000000001</v>
      </c>
      <c r="N115" s="7"/>
      <c r="O115" s="8"/>
      <c r="P115" s="7"/>
    </row>
    <row r="116" spans="2:16" ht="15.95" customHeight="1" x14ac:dyDescent="0.25">
      <c r="B116" s="36" t="s">
        <v>18</v>
      </c>
      <c r="C116" s="8"/>
      <c r="D116" s="8"/>
      <c r="E116" s="8"/>
      <c r="F116" s="19">
        <f t="shared" si="47"/>
        <v>0</v>
      </c>
      <c r="G116" s="19">
        <f t="shared" si="47"/>
        <v>0</v>
      </c>
      <c r="H116" s="19">
        <f t="shared" si="47"/>
        <v>0</v>
      </c>
      <c r="I116" s="19">
        <f t="shared" si="47"/>
        <v>0</v>
      </c>
      <c r="J116" s="19">
        <f t="shared" si="47"/>
        <v>0</v>
      </c>
      <c r="K116" s="19">
        <f t="shared" si="47"/>
        <v>0</v>
      </c>
      <c r="L116" s="19">
        <f t="shared" si="47"/>
        <v>0</v>
      </c>
      <c r="M116" s="58">
        <f t="shared" si="48"/>
        <v>0</v>
      </c>
      <c r="N116" s="7"/>
      <c r="O116" s="8"/>
      <c r="P116" s="7"/>
    </row>
    <row r="117" spans="2:16" ht="15.95" customHeight="1" x14ac:dyDescent="0.25">
      <c r="B117" s="36" t="s">
        <v>19</v>
      </c>
      <c r="C117" s="8"/>
      <c r="D117" s="8"/>
      <c r="E117" s="8"/>
      <c r="F117" s="19">
        <f t="shared" si="47"/>
        <v>0</v>
      </c>
      <c r="G117" s="19">
        <f t="shared" si="47"/>
        <v>0</v>
      </c>
      <c r="H117" s="19">
        <f t="shared" si="47"/>
        <v>0</v>
      </c>
      <c r="I117" s="19">
        <f t="shared" si="47"/>
        <v>0</v>
      </c>
      <c r="J117" s="19">
        <f t="shared" si="47"/>
        <v>0</v>
      </c>
      <c r="K117" s="19">
        <f t="shared" si="47"/>
        <v>0</v>
      </c>
      <c r="L117" s="19">
        <f t="shared" si="47"/>
        <v>0</v>
      </c>
      <c r="M117" s="58">
        <f t="shared" si="48"/>
        <v>0</v>
      </c>
      <c r="N117" s="7"/>
      <c r="O117" s="8"/>
      <c r="P117" s="7"/>
    </row>
    <row r="118" spans="2:16" ht="15.95" customHeight="1" x14ac:dyDescent="0.25">
      <c r="B118" s="36" t="s">
        <v>20</v>
      </c>
      <c r="C118" s="8"/>
      <c r="D118" s="8"/>
      <c r="E118" s="8"/>
      <c r="F118" s="19">
        <f t="shared" si="47"/>
        <v>0</v>
      </c>
      <c r="G118" s="19">
        <f t="shared" si="47"/>
        <v>0</v>
      </c>
      <c r="H118" s="19">
        <f t="shared" si="47"/>
        <v>0</v>
      </c>
      <c r="I118" s="19">
        <f t="shared" si="47"/>
        <v>0</v>
      </c>
      <c r="J118" s="19">
        <f t="shared" si="47"/>
        <v>0</v>
      </c>
      <c r="K118" s="19">
        <f t="shared" si="47"/>
        <v>0</v>
      </c>
      <c r="L118" s="19">
        <f t="shared" si="47"/>
        <v>0</v>
      </c>
      <c r="M118" s="58">
        <f t="shared" si="48"/>
        <v>0</v>
      </c>
      <c r="N118" s="7"/>
      <c r="O118" s="8"/>
      <c r="P118" s="7"/>
    </row>
    <row r="119" spans="2:16" ht="15.95" customHeight="1" x14ac:dyDescent="0.25">
      <c r="B119" s="36" t="s">
        <v>21</v>
      </c>
      <c r="C119" s="8"/>
      <c r="D119" s="8"/>
      <c r="E119" s="8"/>
      <c r="F119" s="19">
        <f t="shared" si="47"/>
        <v>0</v>
      </c>
      <c r="G119" s="19">
        <f t="shared" si="47"/>
        <v>0</v>
      </c>
      <c r="H119" s="19">
        <f t="shared" si="47"/>
        <v>0</v>
      </c>
      <c r="I119" s="19">
        <f t="shared" si="47"/>
        <v>0</v>
      </c>
      <c r="J119" s="19">
        <f t="shared" si="47"/>
        <v>0</v>
      </c>
      <c r="K119" s="19">
        <f t="shared" si="47"/>
        <v>0</v>
      </c>
      <c r="L119" s="19">
        <f t="shared" si="47"/>
        <v>0</v>
      </c>
      <c r="M119" s="58">
        <f t="shared" si="48"/>
        <v>0</v>
      </c>
      <c r="N119" s="7"/>
      <c r="O119" s="8"/>
      <c r="P119" s="7"/>
    </row>
    <row r="120" spans="2:16" ht="15.95" customHeight="1" x14ac:dyDescent="0.25">
      <c r="B120" s="36" t="s">
        <v>22</v>
      </c>
      <c r="C120" s="8"/>
      <c r="D120" s="8"/>
      <c r="E120" s="8"/>
      <c r="F120" s="19">
        <f t="shared" si="47"/>
        <v>0</v>
      </c>
      <c r="G120" s="19">
        <f t="shared" si="47"/>
        <v>0</v>
      </c>
      <c r="H120" s="19">
        <f t="shared" si="47"/>
        <v>0</v>
      </c>
      <c r="I120" s="19">
        <f t="shared" si="47"/>
        <v>0</v>
      </c>
      <c r="J120" s="19">
        <f t="shared" si="47"/>
        <v>0</v>
      </c>
      <c r="K120" s="19">
        <f t="shared" si="47"/>
        <v>0</v>
      </c>
      <c r="L120" s="19">
        <f t="shared" si="47"/>
        <v>0</v>
      </c>
      <c r="M120" s="58">
        <f t="shared" si="48"/>
        <v>0</v>
      </c>
      <c r="N120" s="7"/>
      <c r="O120" s="8"/>
      <c r="P120" s="7"/>
    </row>
    <row r="121" spans="2:16" ht="15.95" customHeight="1" x14ac:dyDescent="0.25">
      <c r="B121" s="36" t="s">
        <v>23</v>
      </c>
      <c r="C121" s="8"/>
      <c r="D121" s="8"/>
      <c r="E121" s="8"/>
      <c r="F121" s="19">
        <f t="shared" si="47"/>
        <v>0</v>
      </c>
      <c r="G121" s="19">
        <f t="shared" si="47"/>
        <v>0</v>
      </c>
      <c r="H121" s="19">
        <f t="shared" si="47"/>
        <v>0</v>
      </c>
      <c r="I121" s="19">
        <f t="shared" si="47"/>
        <v>0</v>
      </c>
      <c r="J121" s="19">
        <f t="shared" si="47"/>
        <v>0</v>
      </c>
      <c r="K121" s="19">
        <f t="shared" si="47"/>
        <v>0</v>
      </c>
      <c r="L121" s="19">
        <f t="shared" si="47"/>
        <v>0</v>
      </c>
      <c r="M121" s="58">
        <f t="shared" si="48"/>
        <v>0</v>
      </c>
      <c r="N121" s="7"/>
      <c r="O121" s="8"/>
      <c r="P121" s="7"/>
    </row>
    <row r="122" spans="2:16" ht="15.95" customHeight="1" x14ac:dyDescent="0.25">
      <c r="B122" s="36" t="s">
        <v>68</v>
      </c>
      <c r="C122" s="8"/>
      <c r="D122" s="8"/>
      <c r="E122" s="8"/>
      <c r="F122" s="19">
        <f t="shared" ref="F122:L129" si="50">IF(G59="on",$D59*(1+SUM($E59:$F59)),0)</f>
        <v>0</v>
      </c>
      <c r="G122" s="19">
        <f t="shared" si="50"/>
        <v>0</v>
      </c>
      <c r="H122" s="19">
        <f t="shared" si="50"/>
        <v>0</v>
      </c>
      <c r="I122" s="19">
        <f t="shared" si="50"/>
        <v>0</v>
      </c>
      <c r="J122" s="19">
        <f t="shared" si="50"/>
        <v>0</v>
      </c>
      <c r="K122" s="19">
        <f t="shared" si="50"/>
        <v>0</v>
      </c>
      <c r="L122" s="19">
        <f t="shared" si="50"/>
        <v>0</v>
      </c>
      <c r="M122" s="58">
        <f t="shared" ref="M122:M129" si="51">SUM(F122:L122)</f>
        <v>0</v>
      </c>
      <c r="N122" s="7"/>
      <c r="O122" s="8"/>
      <c r="P122" s="7"/>
    </row>
    <row r="123" spans="2:16" ht="15.95" customHeight="1" x14ac:dyDescent="0.25">
      <c r="B123" s="36" t="s">
        <v>69</v>
      </c>
      <c r="C123" s="8"/>
      <c r="D123" s="8"/>
      <c r="E123" s="8"/>
      <c r="F123" s="19">
        <f t="shared" si="50"/>
        <v>0</v>
      </c>
      <c r="G123" s="19">
        <f t="shared" si="50"/>
        <v>0</v>
      </c>
      <c r="H123" s="19">
        <f t="shared" si="50"/>
        <v>0</v>
      </c>
      <c r="I123" s="19">
        <f t="shared" si="50"/>
        <v>0</v>
      </c>
      <c r="J123" s="19">
        <f t="shared" si="50"/>
        <v>0</v>
      </c>
      <c r="K123" s="19">
        <f t="shared" si="50"/>
        <v>0</v>
      </c>
      <c r="L123" s="19">
        <f t="shared" si="50"/>
        <v>0</v>
      </c>
      <c r="M123" s="58">
        <f t="shared" si="51"/>
        <v>0</v>
      </c>
      <c r="N123" s="7"/>
      <c r="O123" s="8"/>
      <c r="P123" s="7"/>
    </row>
    <row r="124" spans="2:16" ht="15.95" customHeight="1" x14ac:dyDescent="0.25">
      <c r="B124" s="36" t="s">
        <v>70</v>
      </c>
      <c r="C124" s="8"/>
      <c r="D124" s="8"/>
      <c r="E124" s="8"/>
      <c r="F124" s="19">
        <f t="shared" si="50"/>
        <v>0</v>
      </c>
      <c r="G124" s="19">
        <f t="shared" si="50"/>
        <v>0</v>
      </c>
      <c r="H124" s="19">
        <f t="shared" si="50"/>
        <v>0</v>
      </c>
      <c r="I124" s="19">
        <f t="shared" si="50"/>
        <v>0</v>
      </c>
      <c r="J124" s="19">
        <f t="shared" si="50"/>
        <v>0</v>
      </c>
      <c r="K124" s="19">
        <f t="shared" si="50"/>
        <v>0</v>
      </c>
      <c r="L124" s="19">
        <f t="shared" si="50"/>
        <v>0</v>
      </c>
      <c r="M124" s="58">
        <f t="shared" si="51"/>
        <v>0</v>
      </c>
      <c r="N124" s="7"/>
      <c r="O124" s="8"/>
      <c r="P124" s="7"/>
    </row>
    <row r="125" spans="2:16" ht="15.95" customHeight="1" x14ac:dyDescent="0.25">
      <c r="B125" s="36" t="s">
        <v>71</v>
      </c>
      <c r="C125" s="8"/>
      <c r="D125" s="8"/>
      <c r="E125" s="8"/>
      <c r="F125" s="19">
        <f t="shared" si="50"/>
        <v>0</v>
      </c>
      <c r="G125" s="19">
        <f t="shared" si="50"/>
        <v>0</v>
      </c>
      <c r="H125" s="19">
        <f t="shared" si="50"/>
        <v>0</v>
      </c>
      <c r="I125" s="19">
        <f t="shared" si="50"/>
        <v>0</v>
      </c>
      <c r="J125" s="19">
        <f t="shared" si="50"/>
        <v>0</v>
      </c>
      <c r="K125" s="19">
        <f t="shared" si="50"/>
        <v>0</v>
      </c>
      <c r="L125" s="19">
        <f t="shared" si="50"/>
        <v>0</v>
      </c>
      <c r="M125" s="58">
        <f t="shared" si="51"/>
        <v>0</v>
      </c>
      <c r="N125" s="7"/>
      <c r="O125" s="8"/>
      <c r="P125" s="7"/>
    </row>
    <row r="126" spans="2:16" ht="15.95" customHeight="1" x14ac:dyDescent="0.25">
      <c r="B126" s="36" t="s">
        <v>72</v>
      </c>
      <c r="C126" s="8"/>
      <c r="D126" s="8"/>
      <c r="E126" s="8"/>
      <c r="F126" s="19">
        <f t="shared" si="50"/>
        <v>0</v>
      </c>
      <c r="G126" s="19">
        <f t="shared" si="50"/>
        <v>0</v>
      </c>
      <c r="H126" s="19">
        <f t="shared" si="50"/>
        <v>0</v>
      </c>
      <c r="I126" s="19">
        <f t="shared" si="50"/>
        <v>0</v>
      </c>
      <c r="J126" s="19">
        <f t="shared" si="50"/>
        <v>0</v>
      </c>
      <c r="K126" s="19">
        <f t="shared" si="50"/>
        <v>0</v>
      </c>
      <c r="L126" s="19">
        <f t="shared" si="50"/>
        <v>0</v>
      </c>
      <c r="M126" s="58">
        <f t="shared" si="51"/>
        <v>0</v>
      </c>
      <c r="N126" s="7"/>
      <c r="O126" s="8"/>
      <c r="P126" s="7"/>
    </row>
    <row r="127" spans="2:16" ht="15.95" customHeight="1" x14ac:dyDescent="0.25">
      <c r="B127" s="36" t="s">
        <v>73</v>
      </c>
      <c r="C127" s="8"/>
      <c r="D127" s="8"/>
      <c r="E127" s="8"/>
      <c r="F127" s="19">
        <f t="shared" si="50"/>
        <v>0</v>
      </c>
      <c r="G127" s="19">
        <f t="shared" si="50"/>
        <v>0</v>
      </c>
      <c r="H127" s="19">
        <f t="shared" si="50"/>
        <v>0</v>
      </c>
      <c r="I127" s="19">
        <f t="shared" si="50"/>
        <v>0</v>
      </c>
      <c r="J127" s="19">
        <f t="shared" si="50"/>
        <v>0</v>
      </c>
      <c r="K127" s="19">
        <f t="shared" si="50"/>
        <v>0</v>
      </c>
      <c r="L127" s="19">
        <f t="shared" si="50"/>
        <v>0</v>
      </c>
      <c r="M127" s="58">
        <f t="shared" si="51"/>
        <v>0</v>
      </c>
      <c r="N127" s="7"/>
      <c r="O127" s="8"/>
      <c r="P127" s="7"/>
    </row>
    <row r="128" spans="2:16" ht="15.95" customHeight="1" x14ac:dyDescent="0.25">
      <c r="B128" s="36" t="s">
        <v>74</v>
      </c>
      <c r="C128" s="8"/>
      <c r="D128" s="8"/>
      <c r="E128" s="8"/>
      <c r="F128" s="19">
        <f t="shared" si="50"/>
        <v>0</v>
      </c>
      <c r="G128" s="19">
        <f t="shared" si="50"/>
        <v>0</v>
      </c>
      <c r="H128" s="19">
        <f t="shared" si="50"/>
        <v>0</v>
      </c>
      <c r="I128" s="19">
        <f t="shared" si="50"/>
        <v>0</v>
      </c>
      <c r="J128" s="19">
        <f t="shared" si="50"/>
        <v>0</v>
      </c>
      <c r="K128" s="19">
        <f t="shared" si="50"/>
        <v>0</v>
      </c>
      <c r="L128" s="19">
        <f t="shared" si="50"/>
        <v>0</v>
      </c>
      <c r="M128" s="58">
        <f t="shared" si="51"/>
        <v>0</v>
      </c>
      <c r="N128" s="7"/>
      <c r="O128" s="8"/>
      <c r="P128" s="7"/>
    </row>
    <row r="129" spans="2:16" ht="15.95" customHeight="1" x14ac:dyDescent="0.25">
      <c r="B129" s="36" t="s">
        <v>75</v>
      </c>
      <c r="C129" s="8"/>
      <c r="D129" s="8"/>
      <c r="E129" s="8"/>
      <c r="F129" s="84">
        <f t="shared" si="50"/>
        <v>0</v>
      </c>
      <c r="G129" s="84">
        <f t="shared" si="50"/>
        <v>0</v>
      </c>
      <c r="H129" s="84">
        <f t="shared" si="50"/>
        <v>0</v>
      </c>
      <c r="I129" s="84">
        <f t="shared" si="50"/>
        <v>0</v>
      </c>
      <c r="J129" s="84">
        <f t="shared" si="50"/>
        <v>0</v>
      </c>
      <c r="K129" s="84">
        <f t="shared" si="50"/>
        <v>0</v>
      </c>
      <c r="L129" s="84">
        <f t="shared" si="50"/>
        <v>0</v>
      </c>
      <c r="M129" s="85">
        <f t="shared" si="51"/>
        <v>0</v>
      </c>
      <c r="N129" s="7"/>
      <c r="O129" s="8"/>
      <c r="P129" s="7"/>
    </row>
    <row r="130" spans="2:16" ht="15.95" customHeight="1" x14ac:dyDescent="0.25">
      <c r="B130" s="37" t="s">
        <v>4</v>
      </c>
      <c r="C130" s="11"/>
      <c r="D130" s="11"/>
      <c r="E130" s="11"/>
      <c r="F130" s="83">
        <f>SUM(F112:F129)</f>
        <v>0</v>
      </c>
      <c r="G130" s="83">
        <f t="shared" ref="G130:L130" si="52">SUM(G112:G129)</f>
        <v>0</v>
      </c>
      <c r="H130" s="83">
        <f t="shared" si="52"/>
        <v>14.286000000000001</v>
      </c>
      <c r="I130" s="83">
        <f t="shared" si="52"/>
        <v>26.310050000000004</v>
      </c>
      <c r="J130" s="83">
        <f t="shared" si="52"/>
        <v>38.334100000000007</v>
      </c>
      <c r="K130" s="83">
        <f t="shared" si="52"/>
        <v>50.358150000000009</v>
      </c>
      <c r="L130" s="83">
        <f t="shared" si="52"/>
        <v>38.334100000000007</v>
      </c>
      <c r="M130" s="58">
        <f t="shared" si="48"/>
        <v>167.62240000000003</v>
      </c>
      <c r="N130" s="12"/>
      <c r="O130" s="11"/>
      <c r="P130" s="7"/>
    </row>
    <row r="131" spans="2:16" ht="15.95" customHeight="1" x14ac:dyDescent="0.25">
      <c r="B131" s="36"/>
      <c r="C131" s="8"/>
      <c r="D131" s="8"/>
      <c r="E131" s="8"/>
      <c r="F131" s="20"/>
      <c r="G131" s="20"/>
      <c r="H131" s="20"/>
      <c r="I131" s="20"/>
      <c r="J131" s="20"/>
      <c r="K131" s="20"/>
      <c r="L131" s="20"/>
      <c r="M131" s="59"/>
      <c r="N131" s="7"/>
      <c r="O131" s="8"/>
      <c r="P131" s="7"/>
    </row>
    <row r="132" spans="2:16" ht="15.95" customHeight="1" x14ac:dyDescent="0.25">
      <c r="B132" s="35" t="s">
        <v>1</v>
      </c>
      <c r="C132" s="8"/>
      <c r="D132" s="8"/>
      <c r="E132" s="8"/>
      <c r="F132" s="20"/>
      <c r="G132" s="20"/>
      <c r="H132" s="20"/>
      <c r="I132" s="20"/>
      <c r="J132" s="20"/>
      <c r="K132" s="20"/>
      <c r="L132" s="20"/>
      <c r="M132" s="59"/>
      <c r="N132" s="7"/>
      <c r="O132" s="8"/>
      <c r="P132" s="7"/>
    </row>
    <row r="133" spans="2:16" ht="15.95" customHeight="1" x14ac:dyDescent="0.25">
      <c r="B133" s="36" t="s">
        <v>6</v>
      </c>
      <c r="C133" s="8"/>
      <c r="D133" s="8"/>
      <c r="E133" s="8"/>
      <c r="F133" s="19">
        <f t="shared" ref="F133:L141" si="53">IF(G70="on",$D70*(1+SUM($E70:$F70)),0)</f>
        <v>0</v>
      </c>
      <c r="G133" s="19">
        <f t="shared" si="53"/>
        <v>0</v>
      </c>
      <c r="H133" s="19">
        <f t="shared" si="53"/>
        <v>12.024050000000001</v>
      </c>
      <c r="I133" s="19">
        <f t="shared" si="53"/>
        <v>12.024050000000001</v>
      </c>
      <c r="J133" s="19">
        <f t="shared" si="53"/>
        <v>12.024050000000001</v>
      </c>
      <c r="K133" s="19">
        <f t="shared" si="53"/>
        <v>12.024050000000001</v>
      </c>
      <c r="L133" s="19">
        <f t="shared" si="53"/>
        <v>0</v>
      </c>
      <c r="M133" s="58">
        <f t="shared" ref="M133:M148" si="54">SUM(F133:L133)</f>
        <v>48.096200000000003</v>
      </c>
      <c r="N133" s="7"/>
      <c r="O133" s="8"/>
      <c r="P133" s="7"/>
    </row>
    <row r="134" spans="2:16" s="1" customFormat="1" ht="15.95" customHeight="1" x14ac:dyDescent="0.25">
      <c r="B134" s="36" t="s">
        <v>7</v>
      </c>
      <c r="C134" s="8"/>
      <c r="D134" s="8"/>
      <c r="E134" s="8"/>
      <c r="F134" s="19">
        <f t="shared" si="53"/>
        <v>0</v>
      </c>
      <c r="G134" s="19">
        <f t="shared" si="53"/>
        <v>0</v>
      </c>
      <c r="H134" s="19">
        <f t="shared" si="53"/>
        <v>0</v>
      </c>
      <c r="I134" s="19">
        <f t="shared" si="53"/>
        <v>0</v>
      </c>
      <c r="J134" s="19">
        <f t="shared" si="53"/>
        <v>0</v>
      </c>
      <c r="K134" s="19">
        <f t="shared" si="53"/>
        <v>0</v>
      </c>
      <c r="L134" s="19">
        <f t="shared" si="53"/>
        <v>0</v>
      </c>
      <c r="M134" s="58">
        <f t="shared" si="54"/>
        <v>0</v>
      </c>
      <c r="N134" s="7"/>
      <c r="O134" s="8"/>
      <c r="P134" s="12"/>
    </row>
    <row r="135" spans="2:16" s="1" customFormat="1" ht="15.95" customHeight="1" x14ac:dyDescent="0.25">
      <c r="B135" s="36" t="s">
        <v>8</v>
      </c>
      <c r="C135" s="8"/>
      <c r="D135" s="8"/>
      <c r="E135" s="8"/>
      <c r="F135" s="19">
        <f t="shared" si="53"/>
        <v>0</v>
      </c>
      <c r="G135" s="19">
        <f t="shared" si="53"/>
        <v>0</v>
      </c>
      <c r="H135" s="19">
        <f t="shared" si="53"/>
        <v>0</v>
      </c>
      <c r="I135" s="19">
        <f t="shared" si="53"/>
        <v>0</v>
      </c>
      <c r="J135" s="19">
        <f t="shared" si="53"/>
        <v>0</v>
      </c>
      <c r="K135" s="19">
        <f t="shared" si="53"/>
        <v>0</v>
      </c>
      <c r="L135" s="19">
        <f t="shared" si="53"/>
        <v>0</v>
      </c>
      <c r="M135" s="58">
        <f t="shared" ref="M135:M141" si="55">SUM(F135:L135)</f>
        <v>0</v>
      </c>
      <c r="N135" s="7"/>
      <c r="O135" s="8"/>
      <c r="P135" s="12"/>
    </row>
    <row r="136" spans="2:16" s="1" customFormat="1" ht="15.95" customHeight="1" x14ac:dyDescent="0.25">
      <c r="B136" s="36" t="s">
        <v>62</v>
      </c>
      <c r="C136" s="8"/>
      <c r="D136" s="8"/>
      <c r="E136" s="8"/>
      <c r="F136" s="19">
        <f t="shared" si="53"/>
        <v>0</v>
      </c>
      <c r="G136" s="19">
        <f t="shared" si="53"/>
        <v>0</v>
      </c>
      <c r="H136" s="19">
        <f t="shared" si="53"/>
        <v>0</v>
      </c>
      <c r="I136" s="19">
        <f t="shared" si="53"/>
        <v>0</v>
      </c>
      <c r="J136" s="19">
        <f t="shared" si="53"/>
        <v>0</v>
      </c>
      <c r="K136" s="19">
        <f t="shared" si="53"/>
        <v>0</v>
      </c>
      <c r="L136" s="19">
        <f t="shared" si="53"/>
        <v>0</v>
      </c>
      <c r="M136" s="58">
        <f t="shared" si="55"/>
        <v>0</v>
      </c>
      <c r="N136" s="7"/>
      <c r="O136" s="8"/>
      <c r="P136" s="12"/>
    </row>
    <row r="137" spans="2:16" s="1" customFormat="1" ht="15.95" customHeight="1" x14ac:dyDescent="0.25">
      <c r="B137" s="36" t="s">
        <v>63</v>
      </c>
      <c r="C137" s="8"/>
      <c r="D137" s="8"/>
      <c r="E137" s="8"/>
      <c r="F137" s="19">
        <f t="shared" si="53"/>
        <v>0</v>
      </c>
      <c r="G137" s="19">
        <f t="shared" si="53"/>
        <v>0</v>
      </c>
      <c r="H137" s="19">
        <f t="shared" si="53"/>
        <v>0</v>
      </c>
      <c r="I137" s="19">
        <f t="shared" si="53"/>
        <v>0</v>
      </c>
      <c r="J137" s="19">
        <f t="shared" si="53"/>
        <v>0</v>
      </c>
      <c r="K137" s="19">
        <f t="shared" si="53"/>
        <v>0</v>
      </c>
      <c r="L137" s="19">
        <f t="shared" si="53"/>
        <v>0</v>
      </c>
      <c r="M137" s="58">
        <f t="shared" si="55"/>
        <v>0</v>
      </c>
      <c r="N137" s="7"/>
      <c r="O137" s="8"/>
      <c r="P137" s="12"/>
    </row>
    <row r="138" spans="2:16" s="1" customFormat="1" ht="15.95" customHeight="1" x14ac:dyDescent="0.25">
      <c r="B138" s="36" t="s">
        <v>64</v>
      </c>
      <c r="C138" s="8"/>
      <c r="D138" s="8"/>
      <c r="E138" s="8"/>
      <c r="F138" s="19">
        <f t="shared" si="53"/>
        <v>0</v>
      </c>
      <c r="G138" s="19">
        <f t="shared" si="53"/>
        <v>0</v>
      </c>
      <c r="H138" s="19">
        <f t="shared" si="53"/>
        <v>0</v>
      </c>
      <c r="I138" s="19">
        <f t="shared" si="53"/>
        <v>0</v>
      </c>
      <c r="J138" s="19">
        <f t="shared" si="53"/>
        <v>0</v>
      </c>
      <c r="K138" s="19">
        <f t="shared" si="53"/>
        <v>0</v>
      </c>
      <c r="L138" s="19">
        <f t="shared" si="53"/>
        <v>0</v>
      </c>
      <c r="M138" s="58">
        <f t="shared" si="55"/>
        <v>0</v>
      </c>
      <c r="N138" s="7"/>
      <c r="O138" s="8"/>
      <c r="P138" s="12"/>
    </row>
    <row r="139" spans="2:16" s="1" customFormat="1" ht="15.95" customHeight="1" x14ac:dyDescent="0.25">
      <c r="B139" s="36" t="s">
        <v>65</v>
      </c>
      <c r="C139" s="8"/>
      <c r="D139" s="8"/>
      <c r="E139" s="8"/>
      <c r="F139" s="19">
        <f t="shared" si="53"/>
        <v>0</v>
      </c>
      <c r="G139" s="19">
        <f t="shared" si="53"/>
        <v>0</v>
      </c>
      <c r="H139" s="19">
        <f t="shared" si="53"/>
        <v>0</v>
      </c>
      <c r="I139" s="19">
        <f t="shared" si="53"/>
        <v>0</v>
      </c>
      <c r="J139" s="19">
        <f t="shared" si="53"/>
        <v>0</v>
      </c>
      <c r="K139" s="19">
        <f t="shared" si="53"/>
        <v>0</v>
      </c>
      <c r="L139" s="19">
        <f t="shared" si="53"/>
        <v>0</v>
      </c>
      <c r="M139" s="58">
        <f t="shared" si="55"/>
        <v>0</v>
      </c>
      <c r="N139" s="7"/>
      <c r="O139" s="8"/>
      <c r="P139" s="12"/>
    </row>
    <row r="140" spans="2:16" s="1" customFormat="1" ht="15.95" customHeight="1" x14ac:dyDescent="0.25">
      <c r="B140" s="36" t="s">
        <v>66</v>
      </c>
      <c r="C140" s="8"/>
      <c r="D140" s="8"/>
      <c r="E140" s="8"/>
      <c r="F140" s="19">
        <f t="shared" si="53"/>
        <v>0</v>
      </c>
      <c r="G140" s="19">
        <f t="shared" si="53"/>
        <v>0</v>
      </c>
      <c r="H140" s="19">
        <f t="shared" si="53"/>
        <v>0</v>
      </c>
      <c r="I140" s="19">
        <f t="shared" si="53"/>
        <v>0</v>
      </c>
      <c r="J140" s="19">
        <f t="shared" si="53"/>
        <v>0</v>
      </c>
      <c r="K140" s="19">
        <f t="shared" si="53"/>
        <v>0</v>
      </c>
      <c r="L140" s="19">
        <f t="shared" si="53"/>
        <v>0</v>
      </c>
      <c r="M140" s="58">
        <f t="shared" si="55"/>
        <v>0</v>
      </c>
      <c r="N140" s="7"/>
      <c r="O140" s="8"/>
      <c r="P140" s="12"/>
    </row>
    <row r="141" spans="2:16" s="1" customFormat="1" ht="15.95" customHeight="1" x14ac:dyDescent="0.25">
      <c r="B141" s="36" t="s">
        <v>76</v>
      </c>
      <c r="C141" s="8"/>
      <c r="D141" s="8"/>
      <c r="E141" s="8"/>
      <c r="F141" s="84">
        <f t="shared" si="53"/>
        <v>0</v>
      </c>
      <c r="G141" s="84">
        <f t="shared" si="53"/>
        <v>0</v>
      </c>
      <c r="H141" s="84">
        <f t="shared" si="53"/>
        <v>0</v>
      </c>
      <c r="I141" s="84">
        <f t="shared" si="53"/>
        <v>0</v>
      </c>
      <c r="J141" s="84">
        <f t="shared" si="53"/>
        <v>0</v>
      </c>
      <c r="K141" s="84">
        <f t="shared" si="53"/>
        <v>0</v>
      </c>
      <c r="L141" s="84">
        <f t="shared" si="53"/>
        <v>0</v>
      </c>
      <c r="M141" s="85">
        <f t="shared" si="55"/>
        <v>0</v>
      </c>
      <c r="N141" s="7"/>
      <c r="O141" s="8"/>
      <c r="P141" s="12"/>
    </row>
    <row r="142" spans="2:16" ht="15.95" customHeight="1" x14ac:dyDescent="0.25">
      <c r="B142" s="37" t="s">
        <v>4</v>
      </c>
      <c r="C142" s="11"/>
      <c r="D142" s="11"/>
      <c r="E142" s="11"/>
      <c r="F142" s="83">
        <f t="shared" ref="F142:L142" si="56">SUM(F133:F141)</f>
        <v>0</v>
      </c>
      <c r="G142" s="83">
        <f t="shared" si="56"/>
        <v>0</v>
      </c>
      <c r="H142" s="83">
        <f t="shared" si="56"/>
        <v>12.024050000000001</v>
      </c>
      <c r="I142" s="83">
        <f t="shared" si="56"/>
        <v>12.024050000000001</v>
      </c>
      <c r="J142" s="83">
        <f t="shared" si="56"/>
        <v>12.024050000000001</v>
      </c>
      <c r="K142" s="83">
        <f t="shared" si="56"/>
        <v>12.024050000000001</v>
      </c>
      <c r="L142" s="83">
        <f t="shared" si="56"/>
        <v>0</v>
      </c>
      <c r="M142" s="58">
        <f t="shared" si="54"/>
        <v>48.096200000000003</v>
      </c>
      <c r="N142" s="7"/>
      <c r="O142" s="8"/>
      <c r="P142" s="7"/>
    </row>
    <row r="143" spans="2:16" ht="15.95" customHeight="1" x14ac:dyDescent="0.25">
      <c r="B143" s="37"/>
      <c r="C143" s="11"/>
      <c r="D143" s="11"/>
      <c r="E143" s="11"/>
      <c r="F143" s="21"/>
      <c r="G143" s="21"/>
      <c r="H143" s="21"/>
      <c r="I143" s="21"/>
      <c r="J143" s="21"/>
      <c r="K143" s="21"/>
      <c r="L143" s="21"/>
      <c r="M143" s="59"/>
      <c r="N143" s="7"/>
      <c r="O143" s="8"/>
      <c r="P143" s="7"/>
    </row>
    <row r="144" spans="2:16" s="1" customFormat="1" ht="15.95" customHeight="1" x14ac:dyDescent="0.25">
      <c r="B144" s="39" t="s">
        <v>61</v>
      </c>
      <c r="C144" s="18"/>
      <c r="D144" s="18"/>
      <c r="E144" s="18"/>
      <c r="F144" s="22" t="str">
        <f t="shared" ref="F144:L144" si="57">IF(SUM(F15)=0,"N/A",SUM(F15)/G81)</f>
        <v>N/A</v>
      </c>
      <c r="G144" s="22" t="str">
        <f t="shared" si="57"/>
        <v>N/A</v>
      </c>
      <c r="H144" s="22">
        <f t="shared" si="57"/>
        <v>9.5714285714285712</v>
      </c>
      <c r="I144" s="22">
        <f t="shared" si="57"/>
        <v>9</v>
      </c>
      <c r="J144" s="22">
        <f t="shared" si="57"/>
        <v>6.9090909090909092</v>
      </c>
      <c r="K144" s="22">
        <f t="shared" si="57"/>
        <v>5.5</v>
      </c>
      <c r="L144" s="22">
        <f t="shared" si="57"/>
        <v>5</v>
      </c>
      <c r="M144" s="53"/>
      <c r="N144" s="12"/>
      <c r="O144" s="11"/>
      <c r="P144" s="12"/>
    </row>
    <row r="145" spans="1:16" s="1" customFormat="1" ht="15.95" customHeight="1" x14ac:dyDescent="0.25">
      <c r="B145" s="37"/>
      <c r="C145" s="11"/>
      <c r="D145" s="11"/>
      <c r="E145" s="11"/>
      <c r="F145" s="23"/>
      <c r="G145" s="23"/>
      <c r="H145" s="23"/>
      <c r="I145" s="23"/>
      <c r="J145" s="23"/>
      <c r="K145" s="23"/>
      <c r="L145" s="23"/>
      <c r="M145" s="53"/>
      <c r="N145" s="12"/>
      <c r="O145" s="11"/>
      <c r="P145" s="12"/>
    </row>
    <row r="146" spans="1:16" s="1" customFormat="1" ht="15.95" customHeight="1" x14ac:dyDescent="0.25">
      <c r="B146" s="39" t="s">
        <v>50</v>
      </c>
      <c r="C146" s="18"/>
      <c r="D146" s="18"/>
      <c r="E146" s="18"/>
      <c r="F146" s="22" t="str">
        <f t="shared" ref="F146:L146" si="58">IF(SUM(F11:F12)=0,"N/A",SUM(F11:F12)/G67)</f>
        <v>N/A</v>
      </c>
      <c r="G146" s="22" t="str">
        <f t="shared" si="58"/>
        <v>N/A</v>
      </c>
      <c r="H146" s="22">
        <f t="shared" si="58"/>
        <v>32</v>
      </c>
      <c r="I146" s="22">
        <f t="shared" si="58"/>
        <v>25</v>
      </c>
      <c r="J146" s="22">
        <f t="shared" si="58"/>
        <v>19.333333333333332</v>
      </c>
      <c r="K146" s="22">
        <f t="shared" si="58"/>
        <v>9.5</v>
      </c>
      <c r="L146" s="22">
        <f t="shared" si="58"/>
        <v>5</v>
      </c>
      <c r="M146" s="53"/>
      <c r="N146" s="12"/>
      <c r="O146" s="11"/>
      <c r="P146" s="12"/>
    </row>
    <row r="147" spans="1:16" ht="15.95" customHeight="1" thickBot="1" x14ac:dyDescent="0.3">
      <c r="B147" s="28"/>
      <c r="C147" s="29"/>
      <c r="D147" s="29"/>
      <c r="E147" s="29"/>
      <c r="F147" s="46"/>
      <c r="G147" s="46"/>
      <c r="H147" s="46"/>
      <c r="I147" s="46"/>
      <c r="J147" s="46"/>
      <c r="K147" s="46"/>
      <c r="L147" s="46"/>
      <c r="M147" s="60"/>
      <c r="N147" s="7"/>
      <c r="O147" s="8"/>
      <c r="P147" s="7"/>
    </row>
    <row r="148" spans="1:16" ht="15.95" customHeight="1" thickBot="1" x14ac:dyDescent="0.3">
      <c r="B148" s="61" t="s">
        <v>30</v>
      </c>
      <c r="C148" s="62"/>
      <c r="D148" s="62"/>
      <c r="E148" s="62"/>
      <c r="F148" s="63">
        <f t="shared" ref="F148:L148" si="59">F109+F130+F142</f>
        <v>13.095500000000001</v>
      </c>
      <c r="G148" s="63">
        <f t="shared" si="59"/>
        <v>13.095500000000001</v>
      </c>
      <c r="H148" s="63">
        <f t="shared" si="59"/>
        <v>87.501750000000015</v>
      </c>
      <c r="I148" s="63">
        <f t="shared" si="59"/>
        <v>123.57390000000002</v>
      </c>
      <c r="J148" s="63">
        <f t="shared" si="59"/>
        <v>135.59795000000003</v>
      </c>
      <c r="K148" s="63">
        <f t="shared" si="59"/>
        <v>123.57390000000002</v>
      </c>
      <c r="L148" s="63">
        <f t="shared" si="59"/>
        <v>51.429600000000008</v>
      </c>
      <c r="M148" s="64">
        <f t="shared" si="54"/>
        <v>547.86810000000014</v>
      </c>
      <c r="N148" s="7"/>
      <c r="O148" s="8"/>
      <c r="P148" s="7"/>
    </row>
    <row r="149" spans="1:16" ht="15.95" customHeight="1" thickBot="1" x14ac:dyDescent="0.3">
      <c r="B149" s="37"/>
      <c r="C149" s="11"/>
      <c r="D149" s="11"/>
      <c r="E149" s="11"/>
      <c r="F149" s="21"/>
      <c r="G149" s="21"/>
      <c r="H149" s="21"/>
      <c r="I149" s="21"/>
      <c r="J149" s="21"/>
      <c r="K149" s="21"/>
      <c r="L149" s="21"/>
      <c r="M149" s="59"/>
      <c r="N149" s="7"/>
      <c r="O149" s="8"/>
      <c r="P149" s="7"/>
    </row>
    <row r="150" spans="1:16" ht="15.95" customHeight="1" thickBot="1" x14ac:dyDescent="0.3">
      <c r="B150" s="61" t="s">
        <v>31</v>
      </c>
      <c r="C150" s="62"/>
      <c r="D150" s="62"/>
      <c r="E150" s="62"/>
      <c r="F150" s="65" t="str">
        <f t="shared" ref="F150:M150" si="60">IF(F92=0,"N/A",F148/F92)</f>
        <v>N/A</v>
      </c>
      <c r="G150" s="65" t="str">
        <f t="shared" si="60"/>
        <v>N/A</v>
      </c>
      <c r="H150" s="65">
        <f t="shared" si="60"/>
        <v>0.16373830464071859</v>
      </c>
      <c r="I150" s="65">
        <f t="shared" si="60"/>
        <v>0.15412060364180596</v>
      </c>
      <c r="J150" s="65">
        <f t="shared" si="60"/>
        <v>0.20645242082825827</v>
      </c>
      <c r="K150" s="65">
        <f t="shared" si="60"/>
        <v>0.25270736196319021</v>
      </c>
      <c r="L150" s="65">
        <f t="shared" si="60"/>
        <v>0.26073307984790878</v>
      </c>
      <c r="M150" s="66">
        <f t="shared" si="60"/>
        <v>0.20448562097601947</v>
      </c>
      <c r="N150" s="7"/>
      <c r="O150" s="8"/>
      <c r="P150" s="7"/>
    </row>
    <row r="151" spans="1:16" ht="15.95" customHeight="1" thickBot="1" x14ac:dyDescent="0.3">
      <c r="B151" s="28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55"/>
      <c r="N151" s="7"/>
      <c r="O151" s="8"/>
      <c r="P151" s="7"/>
    </row>
    <row r="152" spans="1:16" ht="15.95" customHeight="1" thickBot="1" x14ac:dyDescent="0.3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8"/>
      <c r="P152" s="7"/>
    </row>
    <row r="153" spans="1:16" ht="20.100000000000001" customHeight="1" thickBot="1" x14ac:dyDescent="0.3">
      <c r="A153" s="3"/>
      <c r="B153" s="89" t="s">
        <v>60</v>
      </c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7"/>
      <c r="O153" s="8"/>
      <c r="P153" s="7"/>
    </row>
    <row r="154" spans="1:16" x14ac:dyDescent="0.2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8"/>
      <c r="P154" s="7"/>
    </row>
    <row r="155" spans="1:16" x14ac:dyDescent="0.2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8"/>
      <c r="P155" s="7"/>
    </row>
    <row r="156" spans="1:16" x14ac:dyDescent="0.2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8"/>
      <c r="P156" s="7"/>
    </row>
    <row r="157" spans="1:16" x14ac:dyDescent="0.2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8"/>
      <c r="P157" s="7"/>
    </row>
    <row r="158" spans="1:16" x14ac:dyDescent="0.2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8"/>
      <c r="P158" s="7"/>
    </row>
    <row r="159" spans="1:16" x14ac:dyDescent="0.2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8"/>
      <c r="P159" s="7"/>
    </row>
    <row r="160" spans="1:16" x14ac:dyDescent="0.2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8"/>
      <c r="P160" s="7"/>
    </row>
    <row r="161" spans="2:16" x14ac:dyDescent="0.2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8"/>
      <c r="P161" s="7"/>
    </row>
    <row r="162" spans="2:16" x14ac:dyDescent="0.2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8"/>
      <c r="P162" s="7"/>
    </row>
    <row r="163" spans="2:16" x14ac:dyDescent="0.2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8"/>
      <c r="P163" s="7"/>
    </row>
    <row r="164" spans="2:16" x14ac:dyDescent="0.2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8"/>
      <c r="P164" s="7"/>
    </row>
    <row r="165" spans="2:16" x14ac:dyDescent="0.2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8"/>
      <c r="P165" s="7"/>
    </row>
    <row r="166" spans="2:16" x14ac:dyDescent="0.2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8"/>
      <c r="P166" s="7"/>
    </row>
    <row r="167" spans="2:16" x14ac:dyDescent="0.2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8"/>
      <c r="P167" s="7"/>
    </row>
    <row r="168" spans="2:16" x14ac:dyDescent="0.2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8"/>
      <c r="P168" s="7"/>
    </row>
    <row r="169" spans="2:16" x14ac:dyDescent="0.2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8"/>
      <c r="P169" s="7"/>
    </row>
    <row r="170" spans="2:16" x14ac:dyDescent="0.2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8"/>
      <c r="P170" s="7"/>
    </row>
    <row r="171" spans="2:16" x14ac:dyDescent="0.2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8"/>
      <c r="P171" s="7"/>
    </row>
    <row r="172" spans="2:16" x14ac:dyDescent="0.2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8"/>
      <c r="P172" s="7"/>
    </row>
    <row r="173" spans="2:16" x14ac:dyDescent="0.2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8"/>
      <c r="P173" s="7"/>
    </row>
    <row r="174" spans="2:16" x14ac:dyDescent="0.2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8"/>
      <c r="P174" s="7"/>
    </row>
    <row r="175" spans="2:16" x14ac:dyDescent="0.2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8"/>
      <c r="P175" s="7"/>
    </row>
    <row r="176" spans="2:16" x14ac:dyDescent="0.2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8"/>
      <c r="P176" s="7"/>
    </row>
    <row r="177" spans="2:16" x14ac:dyDescent="0.2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8"/>
      <c r="P177" s="7"/>
    </row>
    <row r="178" spans="2:16" x14ac:dyDescent="0.2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8"/>
      <c r="P178" s="7"/>
    </row>
    <row r="179" spans="2:16" x14ac:dyDescent="0.2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8"/>
      <c r="P179" s="7"/>
    </row>
    <row r="180" spans="2:16" x14ac:dyDescent="0.2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8"/>
      <c r="P180" s="7"/>
    </row>
    <row r="181" spans="2:16" x14ac:dyDescent="0.2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8"/>
      <c r="P181" s="7"/>
    </row>
    <row r="182" spans="2:16" x14ac:dyDescent="0.2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8"/>
      <c r="P182" s="7"/>
    </row>
    <row r="183" spans="2:16" x14ac:dyDescent="0.2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8"/>
      <c r="P183" s="7"/>
    </row>
    <row r="184" spans="2:16" x14ac:dyDescent="0.2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8"/>
      <c r="P184" s="7"/>
    </row>
    <row r="185" spans="2:16" x14ac:dyDescent="0.2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8"/>
      <c r="P185" s="7"/>
    </row>
    <row r="186" spans="2:16" x14ac:dyDescent="0.2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8"/>
      <c r="P186" s="7"/>
    </row>
    <row r="187" spans="2:16" x14ac:dyDescent="0.2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8"/>
      <c r="P187" s="7"/>
    </row>
    <row r="188" spans="2:16" x14ac:dyDescent="0.2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8"/>
      <c r="P188" s="7"/>
    </row>
    <row r="189" spans="2:16" x14ac:dyDescent="0.2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8"/>
      <c r="P189" s="7"/>
    </row>
    <row r="190" spans="2:16" x14ac:dyDescent="0.2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8"/>
      <c r="P190" s="7"/>
    </row>
    <row r="191" spans="2:16" x14ac:dyDescent="0.2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8"/>
      <c r="P191" s="7"/>
    </row>
    <row r="192" spans="2:16" x14ac:dyDescent="0.25">
      <c r="B192" s="8"/>
      <c r="C192" s="8"/>
      <c r="D192" s="8"/>
      <c r="E192" s="8"/>
      <c r="F192" s="8"/>
      <c r="G192" s="8"/>
      <c r="H192" s="8"/>
      <c r="I192" s="8"/>
      <c r="J192" s="7"/>
      <c r="K192" s="7"/>
      <c r="L192" s="7"/>
      <c r="M192" s="7"/>
      <c r="N192" s="7"/>
      <c r="O192" s="8"/>
      <c r="P192" s="7"/>
    </row>
    <row r="193" spans="2:16" x14ac:dyDescent="0.25">
      <c r="B193" s="8"/>
      <c r="C193" s="8"/>
      <c r="D193" s="8"/>
      <c r="E193" s="8"/>
      <c r="F193" s="8"/>
      <c r="G193" s="8"/>
      <c r="H193" s="8"/>
      <c r="I193" s="8"/>
      <c r="J193" s="7"/>
      <c r="K193" s="7"/>
      <c r="L193" s="7"/>
      <c r="M193" s="7"/>
      <c r="N193" s="7"/>
      <c r="O193" s="8"/>
      <c r="P193" s="7"/>
    </row>
    <row r="194" spans="2:16" x14ac:dyDescent="0.25">
      <c r="B194" s="8"/>
      <c r="C194" s="8"/>
      <c r="D194" s="8"/>
      <c r="E194" s="8"/>
      <c r="F194" s="8"/>
      <c r="G194" s="8"/>
      <c r="H194" s="8"/>
      <c r="I194" s="8"/>
      <c r="J194" s="7"/>
      <c r="K194" s="7"/>
      <c r="L194" s="7"/>
      <c r="M194" s="7"/>
      <c r="N194" s="7"/>
      <c r="O194" s="8"/>
      <c r="P194" s="7"/>
    </row>
    <row r="195" spans="2:16" x14ac:dyDescent="0.25">
      <c r="B195" s="8"/>
      <c r="C195" s="8"/>
      <c r="D195" s="8"/>
      <c r="E195" s="8"/>
      <c r="F195" s="8"/>
      <c r="G195" s="8"/>
      <c r="H195" s="8"/>
      <c r="I195" s="8"/>
      <c r="J195" s="7"/>
      <c r="K195" s="7"/>
      <c r="L195" s="7"/>
      <c r="M195" s="7"/>
      <c r="N195" s="7"/>
      <c r="O195" s="8"/>
      <c r="P195" s="7"/>
    </row>
    <row r="196" spans="2:16" x14ac:dyDescent="0.25">
      <c r="B196" s="8"/>
      <c r="C196" s="8"/>
      <c r="D196" s="8"/>
      <c r="E196" s="8"/>
      <c r="F196" s="8"/>
      <c r="G196" s="8"/>
      <c r="H196" s="8"/>
      <c r="I196" s="8"/>
      <c r="J196" s="7"/>
      <c r="K196" s="7"/>
      <c r="L196" s="7"/>
      <c r="M196" s="7"/>
      <c r="N196" s="7"/>
      <c r="O196" s="8"/>
      <c r="P196" s="7"/>
    </row>
    <row r="197" spans="2:16" s="6" customFormat="1" x14ac:dyDescent="0.25">
      <c r="B197" s="67"/>
      <c r="C197" s="68" t="s">
        <v>35</v>
      </c>
      <c r="D197" s="68" t="s">
        <v>36</v>
      </c>
      <c r="E197" s="68" t="s">
        <v>37</v>
      </c>
      <c r="F197" s="68" t="s">
        <v>38</v>
      </c>
      <c r="G197" s="68" t="s">
        <v>39</v>
      </c>
      <c r="H197" s="68" t="s">
        <v>40</v>
      </c>
      <c r="I197" s="68" t="s">
        <v>41</v>
      </c>
      <c r="J197" s="24"/>
      <c r="K197" s="24"/>
      <c r="L197" s="24"/>
      <c r="M197" s="24"/>
      <c r="N197" s="24"/>
      <c r="O197" s="24"/>
      <c r="P197" s="24"/>
    </row>
    <row r="198" spans="2:16" s="6" customFormat="1" x14ac:dyDescent="0.25">
      <c r="B198" s="69" t="s">
        <v>45</v>
      </c>
      <c r="C198" s="70">
        <f t="shared" ref="C198:I198" si="61">IF(F150="N/A",0,F150)</f>
        <v>0</v>
      </c>
      <c r="D198" s="70">
        <f t="shared" si="61"/>
        <v>0</v>
      </c>
      <c r="E198" s="70">
        <f t="shared" si="61"/>
        <v>0.16373830464071859</v>
      </c>
      <c r="F198" s="70">
        <f t="shared" si="61"/>
        <v>0.15412060364180596</v>
      </c>
      <c r="G198" s="70">
        <f t="shared" si="61"/>
        <v>0.20645242082825827</v>
      </c>
      <c r="H198" s="70">
        <f t="shared" si="61"/>
        <v>0.25270736196319021</v>
      </c>
      <c r="I198" s="70">
        <f t="shared" si="61"/>
        <v>0.26073307984790878</v>
      </c>
      <c r="J198" s="24"/>
      <c r="K198" s="24"/>
      <c r="L198" s="24"/>
      <c r="M198" s="24"/>
      <c r="N198" s="24"/>
      <c r="O198" s="25"/>
      <c r="P198" s="24"/>
    </row>
    <row r="199" spans="2:16" s="6" customFormat="1" x14ac:dyDescent="0.25">
      <c r="B199" s="69" t="s">
        <v>44</v>
      </c>
      <c r="C199" s="71">
        <f>$M$150</f>
        <v>0.20448562097601947</v>
      </c>
      <c r="D199" s="71">
        <f t="shared" ref="D199:I199" si="62">$M$150</f>
        <v>0.20448562097601947</v>
      </c>
      <c r="E199" s="71">
        <f t="shared" si="62"/>
        <v>0.20448562097601947</v>
      </c>
      <c r="F199" s="71">
        <f t="shared" si="62"/>
        <v>0.20448562097601947</v>
      </c>
      <c r="G199" s="71">
        <f t="shared" si="62"/>
        <v>0.20448562097601947</v>
      </c>
      <c r="H199" s="71">
        <f t="shared" si="62"/>
        <v>0.20448562097601947</v>
      </c>
      <c r="I199" s="71">
        <f t="shared" si="62"/>
        <v>0.20448562097601947</v>
      </c>
      <c r="J199" s="24"/>
      <c r="K199" s="24"/>
      <c r="L199" s="24"/>
      <c r="M199" s="24"/>
      <c r="N199" s="24"/>
      <c r="O199" s="25"/>
      <c r="P199" s="24"/>
    </row>
    <row r="200" spans="2:16" s="6" customFormat="1" x14ac:dyDescent="0.25">
      <c r="B200" s="69" t="s">
        <v>58</v>
      </c>
      <c r="C200" s="72">
        <f t="shared" ref="C200:I200" si="63">F28</f>
        <v>0</v>
      </c>
      <c r="D200" s="72">
        <f t="shared" si="63"/>
        <v>0</v>
      </c>
      <c r="E200" s="72">
        <f t="shared" si="63"/>
        <v>534.4</v>
      </c>
      <c r="F200" s="72">
        <f t="shared" si="63"/>
        <v>801.8</v>
      </c>
      <c r="G200" s="72">
        <f t="shared" si="63"/>
        <v>656.8</v>
      </c>
      <c r="H200" s="72">
        <f t="shared" si="63"/>
        <v>489</v>
      </c>
      <c r="I200" s="72">
        <f t="shared" si="63"/>
        <v>197.25</v>
      </c>
      <c r="J200" s="26"/>
      <c r="K200" s="24"/>
      <c r="L200" s="24"/>
      <c r="M200" s="24"/>
      <c r="N200" s="24"/>
      <c r="O200" s="25"/>
      <c r="P200" s="24"/>
    </row>
    <row r="201" spans="2:16" s="6" customFormat="1" x14ac:dyDescent="0.25">
      <c r="B201" s="69" t="s">
        <v>59</v>
      </c>
      <c r="C201" s="72">
        <f t="shared" ref="C201:I201" si="64">F148</f>
        <v>13.095500000000001</v>
      </c>
      <c r="D201" s="72">
        <f t="shared" si="64"/>
        <v>13.095500000000001</v>
      </c>
      <c r="E201" s="72">
        <f t="shared" si="64"/>
        <v>87.501750000000015</v>
      </c>
      <c r="F201" s="72">
        <f t="shared" si="64"/>
        <v>123.57390000000002</v>
      </c>
      <c r="G201" s="72">
        <f t="shared" si="64"/>
        <v>135.59795000000003</v>
      </c>
      <c r="H201" s="72">
        <f t="shared" si="64"/>
        <v>123.57390000000002</v>
      </c>
      <c r="I201" s="72">
        <f t="shared" si="64"/>
        <v>51.429600000000008</v>
      </c>
      <c r="J201" s="26"/>
      <c r="K201" s="24"/>
      <c r="L201" s="24"/>
      <c r="M201" s="24"/>
      <c r="N201" s="24"/>
      <c r="O201" s="25"/>
      <c r="P201" s="24"/>
    </row>
    <row r="202" spans="2:16" s="6" customFormat="1" x14ac:dyDescent="0.25">
      <c r="B202" s="69" t="s">
        <v>46</v>
      </c>
      <c r="C202" s="69">
        <f t="shared" ref="C202:I202" si="65">SUM(F11:F12)</f>
        <v>0</v>
      </c>
      <c r="D202" s="69">
        <f t="shared" si="65"/>
        <v>0</v>
      </c>
      <c r="E202" s="69">
        <f t="shared" si="65"/>
        <v>32</v>
      </c>
      <c r="F202" s="69">
        <f t="shared" si="65"/>
        <v>50</v>
      </c>
      <c r="G202" s="69">
        <f t="shared" si="65"/>
        <v>58</v>
      </c>
      <c r="H202" s="69">
        <f t="shared" si="65"/>
        <v>38</v>
      </c>
      <c r="I202" s="69">
        <f t="shared" si="65"/>
        <v>15</v>
      </c>
      <c r="J202" s="24"/>
      <c r="K202" s="24"/>
      <c r="L202" s="24"/>
      <c r="M202" s="24"/>
      <c r="N202" s="24"/>
      <c r="O202" s="25"/>
      <c r="P202" s="24"/>
    </row>
    <row r="203" spans="2:16" s="6" customFormat="1" x14ac:dyDescent="0.25">
      <c r="B203" s="69" t="s">
        <v>54</v>
      </c>
      <c r="C203" s="69">
        <f t="shared" ref="C203:I203" si="66">G81</f>
        <v>1</v>
      </c>
      <c r="D203" s="69">
        <f t="shared" si="66"/>
        <v>1</v>
      </c>
      <c r="E203" s="69">
        <f t="shared" si="66"/>
        <v>7</v>
      </c>
      <c r="F203" s="69">
        <f t="shared" si="66"/>
        <v>10</v>
      </c>
      <c r="G203" s="69">
        <f t="shared" si="66"/>
        <v>11</v>
      </c>
      <c r="H203" s="69">
        <f t="shared" si="66"/>
        <v>10</v>
      </c>
      <c r="I203" s="69">
        <f t="shared" si="66"/>
        <v>4</v>
      </c>
      <c r="J203" s="24"/>
      <c r="K203" s="24"/>
      <c r="L203" s="24"/>
      <c r="M203" s="24"/>
      <c r="N203" s="24"/>
      <c r="O203" s="25"/>
      <c r="P203" s="24"/>
    </row>
    <row r="204" spans="2:16" s="6" customFormat="1" x14ac:dyDescent="0.25">
      <c r="B204" s="69" t="s">
        <v>55</v>
      </c>
      <c r="C204" s="69">
        <f t="shared" ref="C204:I204" si="67">G67</f>
        <v>0</v>
      </c>
      <c r="D204" s="69">
        <f t="shared" si="67"/>
        <v>0</v>
      </c>
      <c r="E204" s="69">
        <f t="shared" si="67"/>
        <v>1</v>
      </c>
      <c r="F204" s="69">
        <f t="shared" si="67"/>
        <v>2</v>
      </c>
      <c r="G204" s="69">
        <f t="shared" si="67"/>
        <v>3</v>
      </c>
      <c r="H204" s="69">
        <f t="shared" si="67"/>
        <v>4</v>
      </c>
      <c r="I204" s="69">
        <f t="shared" si="67"/>
        <v>3</v>
      </c>
      <c r="J204" s="24"/>
      <c r="K204" s="24"/>
      <c r="L204" s="24"/>
      <c r="M204" s="24"/>
      <c r="N204" s="24"/>
      <c r="O204" s="25"/>
      <c r="P204" s="24"/>
    </row>
    <row r="205" spans="2:16" s="6" customFormat="1" x14ac:dyDescent="0.25">
      <c r="B205" s="69" t="s">
        <v>56</v>
      </c>
      <c r="C205" s="73">
        <f t="shared" ref="C205:I205" si="68">IFERROR(C202/C203,0)</f>
        <v>0</v>
      </c>
      <c r="D205" s="73">
        <f t="shared" si="68"/>
        <v>0</v>
      </c>
      <c r="E205" s="73">
        <f t="shared" si="68"/>
        <v>4.5714285714285712</v>
      </c>
      <c r="F205" s="73">
        <f t="shared" si="68"/>
        <v>5</v>
      </c>
      <c r="G205" s="73">
        <f t="shared" si="68"/>
        <v>5.2727272727272725</v>
      </c>
      <c r="H205" s="73">
        <f t="shared" si="68"/>
        <v>3.8</v>
      </c>
      <c r="I205" s="73">
        <f t="shared" si="68"/>
        <v>3.75</v>
      </c>
      <c r="J205" s="24"/>
      <c r="K205" s="24"/>
      <c r="L205" s="24"/>
      <c r="M205" s="24"/>
      <c r="N205" s="24"/>
      <c r="O205" s="25"/>
      <c r="P205" s="24"/>
    </row>
    <row r="206" spans="2:16" s="6" customFormat="1" x14ac:dyDescent="0.25">
      <c r="B206" s="69" t="s">
        <v>57</v>
      </c>
      <c r="C206" s="73">
        <f t="shared" ref="C206:I206" si="69">IFERROR(C202/C204,0)</f>
        <v>0</v>
      </c>
      <c r="D206" s="73">
        <f t="shared" si="69"/>
        <v>0</v>
      </c>
      <c r="E206" s="73">
        <f t="shared" si="69"/>
        <v>32</v>
      </c>
      <c r="F206" s="73">
        <f t="shared" si="69"/>
        <v>25</v>
      </c>
      <c r="G206" s="73">
        <f t="shared" si="69"/>
        <v>19.333333333333332</v>
      </c>
      <c r="H206" s="73">
        <f t="shared" si="69"/>
        <v>9.5</v>
      </c>
      <c r="I206" s="73">
        <f t="shared" si="69"/>
        <v>5</v>
      </c>
      <c r="J206" s="24"/>
      <c r="K206" s="24"/>
      <c r="L206" s="24"/>
      <c r="M206" s="24"/>
      <c r="N206" s="24"/>
      <c r="O206" s="25"/>
      <c r="P206" s="24"/>
    </row>
    <row r="207" spans="2:16" s="6" customFormat="1" x14ac:dyDescent="0.25">
      <c r="B207" s="69" t="s">
        <v>51</v>
      </c>
      <c r="C207" s="72">
        <f>F88</f>
        <v>0</v>
      </c>
      <c r="D207" s="72">
        <f t="shared" ref="D207:I210" si="70">G88</f>
        <v>0</v>
      </c>
      <c r="E207" s="72">
        <f t="shared" si="70"/>
        <v>240</v>
      </c>
      <c r="F207" s="72">
        <f t="shared" si="70"/>
        <v>368</v>
      </c>
      <c r="G207" s="72">
        <f t="shared" si="70"/>
        <v>432</v>
      </c>
      <c r="H207" s="72">
        <f t="shared" si="70"/>
        <v>304</v>
      </c>
      <c r="I207" s="72">
        <f t="shared" si="70"/>
        <v>80</v>
      </c>
      <c r="J207" s="24"/>
      <c r="K207" s="24"/>
      <c r="L207" s="24"/>
      <c r="M207" s="24"/>
      <c r="N207" s="24"/>
      <c r="O207" s="25"/>
      <c r="P207" s="24"/>
    </row>
    <row r="208" spans="2:16" s="6" customFormat="1" x14ac:dyDescent="0.25">
      <c r="B208" s="69" t="s">
        <v>52</v>
      </c>
      <c r="C208" s="72">
        <f t="shared" ref="C208:C210" si="71">F89</f>
        <v>0</v>
      </c>
      <c r="D208" s="72">
        <f t="shared" si="70"/>
        <v>0</v>
      </c>
      <c r="E208" s="72">
        <f t="shared" si="70"/>
        <v>21.9</v>
      </c>
      <c r="F208" s="72">
        <f t="shared" si="70"/>
        <v>43.8</v>
      </c>
      <c r="G208" s="72">
        <f t="shared" si="70"/>
        <v>43.8</v>
      </c>
      <c r="H208" s="72">
        <f t="shared" si="70"/>
        <v>0</v>
      </c>
      <c r="I208" s="72">
        <f t="shared" si="70"/>
        <v>54.75</v>
      </c>
      <c r="J208" s="24"/>
      <c r="K208" s="24"/>
      <c r="L208" s="24"/>
      <c r="M208" s="24"/>
      <c r="N208" s="24"/>
      <c r="O208" s="25"/>
      <c r="P208" s="24"/>
    </row>
    <row r="209" spans="2:16" s="6" customFormat="1" x14ac:dyDescent="0.25">
      <c r="B209" s="69" t="s">
        <v>53</v>
      </c>
      <c r="C209" s="72">
        <f t="shared" si="71"/>
        <v>0</v>
      </c>
      <c r="D209" s="72">
        <f t="shared" si="70"/>
        <v>0</v>
      </c>
      <c r="E209" s="72">
        <f t="shared" si="70"/>
        <v>62.5</v>
      </c>
      <c r="F209" s="72">
        <f t="shared" si="70"/>
        <v>250</v>
      </c>
      <c r="G209" s="72">
        <f t="shared" si="70"/>
        <v>125</v>
      </c>
      <c r="H209" s="72">
        <f t="shared" si="70"/>
        <v>150</v>
      </c>
      <c r="I209" s="72">
        <f t="shared" si="70"/>
        <v>62.5</v>
      </c>
      <c r="J209" s="24"/>
      <c r="K209" s="24"/>
      <c r="L209" s="24"/>
      <c r="M209" s="24"/>
      <c r="N209" s="24"/>
      <c r="O209" s="25"/>
      <c r="P209" s="24"/>
    </row>
    <row r="210" spans="2:16" s="6" customFormat="1" x14ac:dyDescent="0.25">
      <c r="B210" s="69" t="s">
        <v>1</v>
      </c>
      <c r="C210" s="72">
        <f t="shared" si="71"/>
        <v>0</v>
      </c>
      <c r="D210" s="72">
        <f t="shared" si="70"/>
        <v>0</v>
      </c>
      <c r="E210" s="72">
        <f t="shared" si="70"/>
        <v>210</v>
      </c>
      <c r="F210" s="72">
        <f t="shared" si="70"/>
        <v>140</v>
      </c>
      <c r="G210" s="72">
        <f t="shared" si="70"/>
        <v>56</v>
      </c>
      <c r="H210" s="72">
        <f t="shared" si="70"/>
        <v>35</v>
      </c>
      <c r="I210" s="72">
        <f t="shared" si="70"/>
        <v>0</v>
      </c>
      <c r="J210" s="24"/>
      <c r="K210" s="24"/>
      <c r="L210" s="24"/>
      <c r="M210" s="24"/>
      <c r="N210" s="24"/>
      <c r="O210" s="25"/>
      <c r="P210" s="24"/>
    </row>
    <row r="211" spans="2:16" s="6" customFormat="1" x14ac:dyDescent="0.25"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5"/>
      <c r="P211" s="24"/>
    </row>
    <row r="212" spans="2:16" x14ac:dyDescent="0.2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8"/>
      <c r="P212" s="7"/>
    </row>
  </sheetData>
  <sheetProtection algorithmName="SHA-512" hashValue="CEoen+500GhpDrFUC36OKe+NEUnREAjE7Ar+d/tUIDVch3w/S1PZVE6EH6ZMBSzzsez3aIgqG7bQIBNVSDWwRg==" saltValue="61ETJFTCV1jQMLut4IXh3Q==" spinCount="100000" sheet="1" selectLockedCells="1"/>
  <mergeCells count="5">
    <mergeCell ref="B2:M2"/>
    <mergeCell ref="B7:M7"/>
    <mergeCell ref="B84:M84"/>
    <mergeCell ref="B153:M153"/>
    <mergeCell ref="B3:M4"/>
  </mergeCells>
  <phoneticPr fontId="5" type="noConversion"/>
  <dataValidations count="1">
    <dataValidation type="list" allowBlank="1" showInputMessage="1" showErrorMessage="1" sqref="G70:M78 G49:M66 G33:M45" xr:uid="{1A23A2F0-4867-41C0-B229-E9B5E6F95DB2}">
      <formula1>$A$1:$A$14</formula1>
    </dataValidation>
  </dataValidations>
  <pageMargins left="0.7" right="0.7" top="0.75" bottom="0.75" header="0.3" footer="0.3"/>
  <pageSetup orientation="portrait" r:id="rId1"/>
  <ignoredErrors>
    <ignoredError sqref="H146:L146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FE73488AA6944EA67A381B91BF8841" ma:contentTypeVersion="12" ma:contentTypeDescription="Create a new document." ma:contentTypeScope="" ma:versionID="eb1bc00005ba0deda64b70f10b4642f0">
  <xsd:schema xmlns:xsd="http://www.w3.org/2001/XMLSchema" xmlns:xs="http://www.w3.org/2001/XMLSchema" xmlns:p="http://schemas.microsoft.com/office/2006/metadata/properties" xmlns:ns2="45dae456-88b9-4ffb-bdb7-b103bac82d3a" xmlns:ns3="4578801f-0822-4fc8-ab90-e8bb196aef62" targetNamespace="http://schemas.microsoft.com/office/2006/metadata/properties" ma:root="true" ma:fieldsID="118fff212a56f403d23ccfb98039753d" ns2:_="" ns3:_="">
    <xsd:import namespace="45dae456-88b9-4ffb-bdb7-b103bac82d3a"/>
    <xsd:import namespace="4578801f-0822-4fc8-ab90-e8bb196aef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dae456-88b9-4ffb-bdb7-b103bac82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78801f-0822-4fc8-ab90-e8bb196ae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578801f-0822-4fc8-ab90-e8bb196aef62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0C2C58E-1DEF-4E2B-9E60-E0CF48A22A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1B2502-C543-4CAF-8A36-9F83E00E4391}"/>
</file>

<file path=customXml/itemProps3.xml><?xml version="1.0" encoding="utf-8"?>
<ds:datastoreItem xmlns:ds="http://schemas.openxmlformats.org/officeDocument/2006/customXml" ds:itemID="{84B521DE-F5C6-4637-841B-B6DB39586893}">
  <ds:schemaRefs>
    <ds:schemaRef ds:uri="http://schemas.microsoft.com/office/2006/metadata/properties"/>
    <ds:schemaRef ds:uri="http://schemas.microsoft.com/office/infopath/2007/PartnerControls"/>
    <ds:schemaRef ds:uri="87e3dc7b-6fa9-4d14-b8fd-34008748e09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Labour Cost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Colm Sheehan</dc:creator>
  <cp:lastModifiedBy>Colm Sheehan</cp:lastModifiedBy>
  <dcterms:created xsi:type="dcterms:W3CDTF">2020-12-09T16:56:28Z</dcterms:created>
  <dcterms:modified xsi:type="dcterms:W3CDTF">2021-02-19T09:47:31Z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0x010100EEFE73488AA6944EA67A381B91BF8841</vt:lpwstr>
  </property>
  <property fmtid="{D5CDD505-2E9C-101B-9397-08002B2CF9AE}" pid="3" name="Order">
    <vt:r8>13796900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</Properties>
</file>