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ailteireland-my.sharepoint.com/personal/amanda_horan_failteireland_ie/Documents/Desktop/"/>
    </mc:Choice>
  </mc:AlternateContent>
  <xr:revisionPtr revIDLastSave="4" documentId="8_{3F96CA2E-6DBD-4983-925A-955EA639C502}" xr6:coauthVersionLast="45" xr6:coauthVersionMax="45" xr10:uidLastSave="{EBCABC2F-BC34-4DD0-8E57-706EB3B8C82F}"/>
  <bookViews>
    <workbookView xWindow="-120" yWindow="-120" windowWidth="20730" windowHeight="11160" activeTab="2" xr2:uid="{00000000-000D-0000-FFFF-FFFF00000000}"/>
  </bookViews>
  <sheets>
    <sheet name=" Experiences Pricing Calculator" sheetId="25" r:id="rId1"/>
    <sheet name="Cost of Sale Calculations" sheetId="23" r:id="rId2"/>
    <sheet name="Example" sheetId="2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27" l="1"/>
  <c r="C29" i="27"/>
  <c r="E29" i="25"/>
  <c r="C29" i="25"/>
  <c r="E28" i="27"/>
  <c r="C28" i="27"/>
  <c r="I57" i="27"/>
  <c r="J56" i="27"/>
  <c r="J55" i="27"/>
  <c r="J54" i="27"/>
  <c r="J53" i="27"/>
  <c r="J52" i="27"/>
  <c r="J51" i="27"/>
  <c r="I48" i="27"/>
  <c r="I41" i="27"/>
  <c r="I35" i="27"/>
  <c r="N28" i="27"/>
  <c r="O28" i="27" s="1"/>
  <c r="N27" i="27"/>
  <c r="O27" i="27" s="1"/>
  <c r="N23" i="27"/>
  <c r="O23" i="27" s="1"/>
  <c r="N22" i="27"/>
  <c r="O22" i="27" s="1"/>
  <c r="C48" i="23"/>
  <c r="J57" i="27" l="1"/>
  <c r="O24" i="27"/>
  <c r="E33" i="27"/>
  <c r="I43" i="27"/>
  <c r="O29" i="27"/>
  <c r="C33" i="27"/>
  <c r="E34" i="27"/>
  <c r="C31" i="27"/>
  <c r="C32" i="27" s="1"/>
  <c r="C34" i="27"/>
  <c r="E31" i="27"/>
  <c r="E32" i="27" s="1"/>
  <c r="H28" i="23" l="1"/>
  <c r="H27" i="23"/>
  <c r="H23" i="23"/>
  <c r="H22" i="23"/>
  <c r="D52" i="23"/>
  <c r="D53" i="23"/>
  <c r="D54" i="23"/>
  <c r="D55" i="23"/>
  <c r="D56" i="23"/>
  <c r="D51" i="23"/>
  <c r="C41" i="23" l="1"/>
  <c r="E28" i="25" l="1"/>
  <c r="C28" i="25"/>
  <c r="E31" i="25" l="1"/>
  <c r="E32" i="25" s="1"/>
  <c r="E34" i="25"/>
  <c r="E33" i="25"/>
  <c r="C31" i="25"/>
  <c r="C32" i="25" s="1"/>
  <c r="C33" i="25"/>
  <c r="C34" i="25"/>
  <c r="C57" i="23"/>
  <c r="D57" i="23" l="1"/>
  <c r="I28" i="23" l="1"/>
  <c r="I27" i="23"/>
  <c r="I29" i="23" l="1"/>
  <c r="C35" i="23" l="1"/>
  <c r="C43" i="23" s="1"/>
  <c r="I23" i="23"/>
  <c r="I22" i="23"/>
  <c r="I24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Mairea Doyle-Balfe</author>
  </authors>
  <commentList>
    <comment ref="B1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An 'Add-On' may be a beverage, upgraded beverage, extra time, gift or other type of inclusion with the ticket.
</t>
        </r>
      </text>
    </comment>
    <comment ref="B23" authorId="0" shapeId="0" xr:uid="{00000000-0006-0000-0000-000002000000}">
      <text>
        <r>
          <rPr>
            <sz val="9"/>
            <color indexed="81"/>
            <rFont val="Tahoma"/>
            <family val="2"/>
          </rPr>
          <t>These are the variable costs associated with the ticket price and the add-ons.
Go to calculations sheet if you need to work this out.</t>
        </r>
      </text>
    </comment>
    <comment ref="B24" authorId="0" shapeId="0" xr:uid="{00000000-0006-0000-0000-000003000000}">
      <text>
        <r>
          <rPr>
            <sz val="9"/>
            <color indexed="81"/>
            <rFont val="Tahoma"/>
            <family val="2"/>
          </rPr>
          <t>This is applicable only for online transaction costs, i.e. 3rd party / OTA site commission, website booking engine commission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5" authorId="0" shapeId="0" xr:uid="{00000000-0006-0000-0000-000004000000}">
      <text>
        <r>
          <rPr>
            <sz val="9"/>
            <color indexed="81"/>
            <rFont val="Tahoma"/>
            <family val="2"/>
          </rPr>
          <t>Remember to increase the payroll costs if the size of the group increases where you need more staff.
Go to the Calculations sheet if you need to work this out.</t>
        </r>
      </text>
    </comment>
    <comment ref="B26" authorId="0" shapeId="0" xr:uid="{00000000-0006-0000-0000-000005000000}">
      <text>
        <r>
          <rPr>
            <sz val="9"/>
            <color indexed="81"/>
            <rFont val="Tahoma"/>
            <family val="2"/>
          </rPr>
          <t>Determine what level of fixed costs you would like to cover, i.e. your fixed cost contribution.
See the calculations sheet for more information.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Mairea Doyle-Balfe</author>
  </authors>
  <commentList>
    <comment ref="B17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An 'Add-On' may be a beverage, upgraded beverage, extra time, gift or other type of inclusion with the ticket.
</t>
        </r>
      </text>
    </comment>
    <comment ref="B23" authorId="0" shapeId="0" xr:uid="{00000000-0006-0000-0200-000002000000}">
      <text>
        <r>
          <rPr>
            <sz val="9"/>
            <color indexed="81"/>
            <rFont val="Tahoma"/>
            <family val="2"/>
          </rPr>
          <t>These are the variable costs associated with the ticket price and the add-ons.
Go to calculations sheet if you need to work this out.</t>
        </r>
      </text>
    </comment>
    <comment ref="B24" authorId="0" shapeId="0" xr:uid="{00000000-0006-0000-0200-000003000000}">
      <text>
        <r>
          <rPr>
            <sz val="9"/>
            <color indexed="81"/>
            <rFont val="Tahoma"/>
            <family val="2"/>
          </rPr>
          <t>This is applicable only for online transaction costs, i.e. 3rd party / OTA site commission, website booking engine commission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5" authorId="0" shapeId="0" xr:uid="{00000000-0006-0000-0200-000004000000}">
      <text>
        <r>
          <rPr>
            <sz val="9"/>
            <color indexed="81"/>
            <rFont val="Tahoma"/>
            <family val="2"/>
          </rPr>
          <t>Remember to increase the payroll costs if the size of the group increases where you need more staff.
Go to the Calculations sheet if you need to work this out.</t>
        </r>
      </text>
    </comment>
    <comment ref="B26" authorId="0" shapeId="0" xr:uid="{00000000-0006-0000-0200-000005000000}">
      <text>
        <r>
          <rPr>
            <sz val="9"/>
            <color indexed="81"/>
            <rFont val="Tahoma"/>
            <family val="2"/>
          </rPr>
          <t>Determine what level of fixed costs you would like to cover, i.e. your fixed cost contribution.
See the calculations sheet for more information.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<sst xmlns="http://schemas.openxmlformats.org/spreadsheetml/2006/main" count="218" uniqueCount="99">
  <si>
    <t>Hours Required</t>
  </si>
  <si>
    <t>Rate per hour</t>
  </si>
  <si>
    <t>PRSI</t>
  </si>
  <si>
    <t>Total Rate</t>
  </si>
  <si>
    <t>Total Cost</t>
  </si>
  <si>
    <t>Other Variable Costs</t>
  </si>
  <si>
    <t>Employee 1</t>
  </si>
  <si>
    <t>Employee 2</t>
  </si>
  <si>
    <t>Other</t>
  </si>
  <si>
    <t>Costs</t>
  </si>
  <si>
    <t>Total variable costs per ticket</t>
  </si>
  <si>
    <t>Total cost of tour specific staff</t>
  </si>
  <si>
    <t>Instructions</t>
  </si>
  <si>
    <t>Payroll required for tour/experience</t>
  </si>
  <si>
    <t>Breakeven Sales</t>
  </si>
  <si>
    <t>Net Profit/Loss</t>
  </si>
  <si>
    <t xml:space="preserve">Experience Inclusion </t>
  </si>
  <si>
    <t>2b Experience Inclusion: beverage, plant, gift, memento, etc.</t>
  </si>
  <si>
    <t>Breakeven</t>
  </si>
  <si>
    <t>Cost of Add on 1</t>
  </si>
  <si>
    <t>Cost of Add on 2</t>
  </si>
  <si>
    <t xml:space="preserve">The following instructions are to help determine what your costs are. </t>
  </si>
  <si>
    <t>They are not linked to the Breakeven, but are to be used as an aide to calculate relevant costs.</t>
  </si>
  <si>
    <t>How many are in the group?</t>
  </si>
  <si>
    <t>What is your payroll cost for this group?</t>
  </si>
  <si>
    <t>What is the ticket price?</t>
  </si>
  <si>
    <t>Insert the correct VAT Rate - Ticket</t>
  </si>
  <si>
    <t>Insert the correct VAT Rate - 'Add on 2'</t>
  </si>
  <si>
    <t>Insert the correct VAT Rate - 'Add on 1'</t>
  </si>
  <si>
    <t>Minimum number of guests per tour/group</t>
  </si>
  <si>
    <t>More than minimum number of guests</t>
  </si>
  <si>
    <t>2c Other variable costs: other direct costs associated with the ticket, e.g. disposable gloves</t>
  </si>
  <si>
    <t>Insert an Add-On (per ticket)</t>
  </si>
  <si>
    <t>Insert a second Add-On (per ticket), if applicable</t>
  </si>
  <si>
    <t>Option 1</t>
  </si>
  <si>
    <t>Comparison</t>
  </si>
  <si>
    <t>Complete the orange cells only.</t>
  </si>
  <si>
    <t>Fixed Costs</t>
  </si>
  <si>
    <t>Annual Cost</t>
  </si>
  <si>
    <t>Explanation</t>
  </si>
  <si>
    <t>Utilities</t>
  </si>
  <si>
    <t>Electricity, gas, water, oil, rubbish, recycling, etc.</t>
  </si>
  <si>
    <t>Admin &amp; General</t>
  </si>
  <si>
    <t>Office staff salaries, stationary, bank charges, other</t>
  </si>
  <si>
    <t>Sales &amp; Marketing</t>
  </si>
  <si>
    <t>Sales/marketing salaries, advertising, other</t>
  </si>
  <si>
    <t>Repairs &amp; Maintenance</t>
  </si>
  <si>
    <t>Staff, grounds upkeep, maintenance, service contracts, etc.</t>
  </si>
  <si>
    <t>Insurance, Rates</t>
  </si>
  <si>
    <t>Insurance and rates (if applicable)</t>
  </si>
  <si>
    <t>Other fixed costs not included</t>
  </si>
  <si>
    <t>Per Day</t>
  </si>
  <si>
    <t>There are two payroll tabs to show the costs based on one/two tours/groups.</t>
  </si>
  <si>
    <t>Cost</t>
  </si>
  <si>
    <t>E.g. audio/book/map/leaflet, etc.</t>
  </si>
  <si>
    <t>E.g. beverage, plant, gift, memento, upgraded beverage, etc.</t>
  </si>
  <si>
    <t>Other items included, e.g. disposable gloves,</t>
  </si>
  <si>
    <t>Cost of add on such as food/beverage, snack, etc.</t>
  </si>
  <si>
    <t>The comparison column is for you to directly compare options in pricing/size of group.</t>
  </si>
  <si>
    <t>For futher information on the costs and 'add-ons', hover over the cell with the red triangle.</t>
  </si>
  <si>
    <t>Then determine the level of fixed costs you want to allocate against a group, which may be the daily or lesser amount.</t>
  </si>
  <si>
    <t>Fixed costs include overheads such as office staff, sales and marketing, utilities, repairs, admin, maintenance, etc.</t>
  </si>
  <si>
    <r>
      <rPr>
        <b/>
        <sz val="10"/>
        <color theme="1"/>
        <rFont val="Arial"/>
        <family val="2"/>
      </rPr>
      <t>1. Payroll</t>
    </r>
    <r>
      <rPr>
        <sz val="10"/>
        <color theme="1"/>
        <rFont val="Arial"/>
        <family val="2"/>
      </rPr>
      <t>: Include number of staff, hourly rate, PRSI requirement and number of hours required to determine exact payroll cost.</t>
    </r>
  </si>
  <si>
    <r>
      <rPr>
        <b/>
        <sz val="10"/>
        <color theme="1"/>
        <rFont val="Arial"/>
        <family val="2"/>
      </rPr>
      <t xml:space="preserve">2. Variable Costs: </t>
    </r>
    <r>
      <rPr>
        <sz val="10"/>
        <color theme="1"/>
        <rFont val="Arial"/>
        <family val="2"/>
      </rPr>
      <t xml:space="preserve">Determine variable costs included in the cost of the ticket: </t>
    </r>
  </si>
  <si>
    <t>Total Ticket Variable Costs including Add-Ons</t>
  </si>
  <si>
    <t>Net Price (less Vat)</t>
  </si>
  <si>
    <t>Insert Variable Costs per ticket</t>
  </si>
  <si>
    <t>Add-On/Inclusion Variable Costs per ticket</t>
  </si>
  <si>
    <t>Insert the total Variable Costs per ticket</t>
  </si>
  <si>
    <t>Breakeven Number of Tickets/Customers</t>
  </si>
  <si>
    <t>Total Ticket Price</t>
  </si>
  <si>
    <r>
      <rPr>
        <b/>
        <sz val="10"/>
        <color theme="1"/>
        <rFont val="Arial"/>
        <family val="2"/>
      </rPr>
      <t>3. Fixed Costs:</t>
    </r>
    <r>
      <rPr>
        <sz val="10"/>
        <color theme="1"/>
        <rFont val="Arial"/>
        <family val="2"/>
      </rPr>
      <t xml:space="preserve"> Calculate the total Fixed Costs for the year. This may be your fixed costs for the previous year or the forecast for this year.</t>
    </r>
  </si>
  <si>
    <t>Insert the number of days your busines is open annually and a daily cost will be calculated.</t>
  </si>
  <si>
    <t>This will be your fixed cost contribution.</t>
  </si>
  <si>
    <t>What is the total number of days your business is open annually?</t>
  </si>
  <si>
    <t>Holiday Pay</t>
  </si>
  <si>
    <t>Insert Fixed Cost Contribution</t>
  </si>
  <si>
    <t>Contribution Margin %</t>
  </si>
  <si>
    <t>Current VAT rates (June 2020)</t>
  </si>
  <si>
    <t>Reduced rate</t>
  </si>
  <si>
    <t>Standard rate</t>
  </si>
  <si>
    <t>https://www.revenue.ie/en/vat/index.aspx</t>
  </si>
  <si>
    <t>Please review the Revenue website for further details:</t>
  </si>
  <si>
    <t>Collateral (audio/leaflet/book/map) per ticket</t>
  </si>
  <si>
    <t>2a Collateral: audio/leaflet/book/map etc.</t>
  </si>
  <si>
    <t>Go to 'Cost Calculations' sheet if you need to work out detailed payroll, variable or fixed costs, in advance of this calculation.</t>
  </si>
  <si>
    <t>Go to 'Breakeven Example' sheet if you would like to see an example of this calculator.</t>
  </si>
  <si>
    <t>Insert online transaction cost % - if applicable</t>
  </si>
  <si>
    <t>Insert transaction cost per ticket (if applicable)</t>
  </si>
  <si>
    <t>Online transaction cost %</t>
  </si>
  <si>
    <t>i.e. website/OTA/3rd party site booking commission</t>
  </si>
  <si>
    <t>Total ticket price</t>
  </si>
  <si>
    <t>Commission cost per ticket</t>
  </si>
  <si>
    <t>Guests per tour/group</t>
  </si>
  <si>
    <t>2d Online Transaction Cost: If applicable, (i.e. online B2C sales) include an online transaction/commission cost percentage.</t>
  </si>
  <si>
    <t>Cost Calculations - EXAMPLE</t>
  </si>
  <si>
    <t>Pricing and Breakeven Calculator for Experiences</t>
  </si>
  <si>
    <t>Cost of Sale Calculations</t>
  </si>
  <si>
    <t>Pricing and Breakeven Calculator for Experiences -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</si>
</sst>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"/>
    <numFmt numFmtId="165" formatCode="_(* #,##0.00_);_(* \(#,##0.00\);_(* &quot;-&quot;??_);_(@_)"/>
    <numFmt numFmtId="166" formatCode="0.0%"/>
    <numFmt numFmtId="167" formatCode="&quot;€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rgb="FF1118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3" fillId="0" borderId="2" applyFont="0" applyAlignment="0">
      <alignment horizontal="left" vertical="center" wrapText="1" readingOrder="1"/>
    </xf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10" fontId="6" fillId="2" borderId="0" xfId="1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7" fontId="6" fillId="2" borderId="0" xfId="1" applyNumberFormat="1" applyFont="1" applyFill="1" applyBorder="1" applyAlignment="1">
      <alignment vertical="center"/>
    </xf>
    <xf numFmtId="17" fontId="5" fillId="0" borderId="0" xfId="0" applyNumberFormat="1" applyFont="1" applyAlignment="1">
      <alignment vertical="center"/>
    </xf>
    <xf numFmtId="167" fontId="6" fillId="2" borderId="1" xfId="1" applyNumberFormat="1" applyFont="1" applyFill="1" applyBorder="1" applyAlignment="1">
      <alignment vertical="center"/>
    </xf>
    <xf numFmtId="167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4" fontId="6" fillId="2" borderId="14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14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166" fontId="6" fillId="0" borderId="14" xfId="1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5" fillId="0" borderId="0" xfId="1" applyFont="1" applyBorder="1" applyAlignment="1">
      <alignment vertical="center"/>
    </xf>
    <xf numFmtId="9" fontId="5" fillId="0" borderId="14" xfId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" fontId="5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9" fontId="5" fillId="0" borderId="1" xfId="1" applyFont="1" applyBorder="1" applyAlignment="1">
      <alignment vertical="center"/>
    </xf>
    <xf numFmtId="10" fontId="5" fillId="0" borderId="1" xfId="1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0" fontId="5" fillId="0" borderId="4" xfId="1" applyNumberFormat="1" applyFont="1" applyBorder="1" applyAlignment="1">
      <alignment vertical="center"/>
    </xf>
    <xf numFmtId="10" fontId="5" fillId="0" borderId="4" xfId="0" applyNumberFormat="1" applyFont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10" fillId="0" borderId="15" xfId="5" applyBorder="1"/>
    <xf numFmtId="9" fontId="6" fillId="2" borderId="0" xfId="1" applyFont="1" applyFill="1" applyBorder="1" applyAlignment="1">
      <alignment vertical="center"/>
    </xf>
    <xf numFmtId="9" fontId="6" fillId="2" borderId="14" xfId="1" applyFont="1" applyFill="1" applyBorder="1" applyAlignment="1">
      <alignment vertical="center"/>
    </xf>
    <xf numFmtId="9" fontId="5" fillId="0" borderId="0" xfId="1" applyFont="1" applyAlignment="1">
      <alignment vertical="center"/>
    </xf>
    <xf numFmtId="2" fontId="5" fillId="0" borderId="0" xfId="0" applyNumberFormat="1" applyFont="1" applyAlignment="1">
      <alignment vertical="center"/>
    </xf>
    <xf numFmtId="9" fontId="6" fillId="2" borderId="1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Comma 44" xfId="3" xr:uid="{00000000-0005-0000-0000-000000000000}"/>
    <cellStyle name="Hyperlink" xfId="5" builtinId="8"/>
    <cellStyle name="Normal" xfId="0" builtinId="0"/>
    <cellStyle name="Normal 2" xfId="2" xr:uid="{00000000-0005-0000-0000-000003000000}"/>
    <cellStyle name="Percent" xfId="1" builtinId="5"/>
    <cellStyle name="Style 1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114300</xdr:rowOff>
    </xdr:from>
    <xdr:to>
      <xdr:col>1</xdr:col>
      <xdr:colOff>2633980</xdr:colOff>
      <xdr:row>0</xdr:row>
      <xdr:rowOff>600075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8B83C9-2AF4-4E3E-8CCB-4F971A8850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14300"/>
          <a:ext cx="239585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104775</xdr:rowOff>
    </xdr:from>
    <xdr:to>
      <xdr:col>1</xdr:col>
      <xdr:colOff>2986405</xdr:colOff>
      <xdr:row>0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08746C-A0EE-459F-9D77-2ABE58CE85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04775"/>
          <a:ext cx="239585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104775</xdr:rowOff>
    </xdr:from>
    <xdr:to>
      <xdr:col>1</xdr:col>
      <xdr:colOff>2624455</xdr:colOff>
      <xdr:row>0</xdr:row>
      <xdr:rowOff>590550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74173D-69C2-41B2-835F-69D971CE35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04775"/>
          <a:ext cx="239585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vat/index.asp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evenue.ie/en/vat/index.asp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L45"/>
  <sheetViews>
    <sheetView workbookViewId="0">
      <selection activeCell="C1" sqref="C1:E1"/>
    </sheetView>
  </sheetViews>
  <sheetFormatPr defaultRowHeight="12.75" x14ac:dyDescent="0.25"/>
  <cols>
    <col min="1" max="1" width="7" style="1" customWidth="1"/>
    <col min="2" max="2" width="45" style="1" customWidth="1"/>
    <col min="3" max="3" width="17.28515625" style="1" customWidth="1"/>
    <col min="4" max="4" width="9.28515625" style="1" customWidth="1"/>
    <col min="5" max="5" width="15.7109375" style="1" customWidth="1"/>
    <col min="6" max="6" width="11.28515625" style="11" bestFit="1" customWidth="1"/>
    <col min="7" max="7" width="9.140625" style="1"/>
    <col min="8" max="8" width="8.7109375" style="1" customWidth="1"/>
    <col min="9" max="16384" width="9.140625" style="1"/>
  </cols>
  <sheetData>
    <row r="1" spans="2:6" ht="57.75" customHeight="1" x14ac:dyDescent="0.25">
      <c r="B1"/>
      <c r="C1" s="111" t="s">
        <v>96</v>
      </c>
      <c r="D1" s="111"/>
      <c r="E1" s="111"/>
      <c r="F1" s="108"/>
    </row>
    <row r="2" spans="2:6" x14ac:dyDescent="0.25">
      <c r="B2" s="110" t="s">
        <v>12</v>
      </c>
      <c r="C2" s="110"/>
      <c r="D2" s="110"/>
      <c r="E2" s="110"/>
      <c r="F2" s="65"/>
    </row>
    <row r="3" spans="2:6" ht="17.25" customHeight="1" x14ac:dyDescent="0.25">
      <c r="B3" s="11" t="s">
        <v>36</v>
      </c>
    </row>
    <row r="4" spans="2:6" ht="29.25" customHeight="1" x14ac:dyDescent="0.25">
      <c r="B4" s="109" t="s">
        <v>85</v>
      </c>
      <c r="C4" s="109"/>
      <c r="D4" s="109"/>
      <c r="E4" s="109"/>
    </row>
    <row r="5" spans="2:6" x14ac:dyDescent="0.25">
      <c r="B5" s="1" t="s">
        <v>86</v>
      </c>
      <c r="C5" s="66"/>
      <c r="D5" s="66"/>
      <c r="E5" s="66"/>
    </row>
    <row r="6" spans="2:6" x14ac:dyDescent="0.25">
      <c r="B6" s="1" t="s">
        <v>58</v>
      </c>
      <c r="C6" s="66"/>
      <c r="D6" s="66"/>
      <c r="E6" s="66"/>
    </row>
    <row r="7" spans="2:6" x14ac:dyDescent="0.25">
      <c r="B7" s="1" t="s">
        <v>59</v>
      </c>
    </row>
    <row r="8" spans="2:6" ht="13.5" thickBot="1" x14ac:dyDescent="0.3"/>
    <row r="9" spans="2:6" x14ac:dyDescent="0.25">
      <c r="B9" s="34"/>
      <c r="C9" s="97" t="s">
        <v>18</v>
      </c>
      <c r="D9" s="35"/>
      <c r="E9" s="98" t="s">
        <v>18</v>
      </c>
    </row>
    <row r="10" spans="2:6" x14ac:dyDescent="0.25">
      <c r="B10" s="36"/>
      <c r="C10" s="37" t="s">
        <v>34</v>
      </c>
      <c r="D10" s="99"/>
      <c r="E10" s="38" t="s">
        <v>35</v>
      </c>
    </row>
    <row r="11" spans="2:6" x14ac:dyDescent="0.25">
      <c r="B11" s="36"/>
      <c r="C11" s="39"/>
      <c r="D11" s="8"/>
      <c r="E11" s="40"/>
    </row>
    <row r="12" spans="2:6" x14ac:dyDescent="0.25">
      <c r="B12" s="36" t="s">
        <v>23</v>
      </c>
      <c r="C12" s="10">
        <v>8</v>
      </c>
      <c r="D12" s="8"/>
      <c r="E12" s="41"/>
    </row>
    <row r="13" spans="2:6" x14ac:dyDescent="0.25">
      <c r="B13" s="36"/>
      <c r="C13" s="42"/>
      <c r="D13" s="43"/>
      <c r="E13" s="44"/>
    </row>
    <row r="14" spans="2:6" x14ac:dyDescent="0.25">
      <c r="B14" s="36" t="s">
        <v>25</v>
      </c>
      <c r="C14" s="4"/>
      <c r="D14" s="8"/>
      <c r="E14" s="45"/>
    </row>
    <row r="15" spans="2:6" x14ac:dyDescent="0.25">
      <c r="B15" s="36" t="s">
        <v>26</v>
      </c>
      <c r="C15" s="46"/>
      <c r="D15" s="8"/>
      <c r="E15" s="47"/>
    </row>
    <row r="16" spans="2:6" x14ac:dyDescent="0.25">
      <c r="B16" s="36"/>
      <c r="C16" s="48"/>
      <c r="D16" s="43"/>
      <c r="E16" s="49"/>
    </row>
    <row r="17" spans="1:12" x14ac:dyDescent="0.25">
      <c r="B17" s="50" t="s">
        <v>32</v>
      </c>
      <c r="C17" s="4"/>
      <c r="D17" s="8"/>
      <c r="E17" s="45"/>
    </row>
    <row r="18" spans="1:12" x14ac:dyDescent="0.25">
      <c r="B18" s="36" t="s">
        <v>28</v>
      </c>
      <c r="C18" s="46"/>
      <c r="D18" s="8"/>
      <c r="E18" s="47"/>
    </row>
    <row r="19" spans="1:12" x14ac:dyDescent="0.25">
      <c r="B19" s="36"/>
      <c r="C19" s="48"/>
      <c r="D19" s="43"/>
      <c r="E19" s="49"/>
    </row>
    <row r="20" spans="1:12" x14ac:dyDescent="0.25">
      <c r="B20" s="50" t="s">
        <v>33</v>
      </c>
      <c r="C20" s="4"/>
      <c r="D20" s="8"/>
      <c r="E20" s="45"/>
    </row>
    <row r="21" spans="1:12" x14ac:dyDescent="0.25">
      <c r="B21" s="36" t="s">
        <v>27</v>
      </c>
      <c r="C21" s="46"/>
      <c r="D21" s="8"/>
      <c r="E21" s="47"/>
    </row>
    <row r="22" spans="1:12" x14ac:dyDescent="0.25">
      <c r="B22" s="36"/>
      <c r="C22" s="48"/>
      <c r="D22" s="43"/>
      <c r="E22" s="49"/>
    </row>
    <row r="23" spans="1:12" x14ac:dyDescent="0.25">
      <c r="B23" s="36" t="s">
        <v>68</v>
      </c>
      <c r="C23" s="4"/>
      <c r="D23" s="8"/>
      <c r="E23" s="45"/>
    </row>
    <row r="24" spans="1:12" x14ac:dyDescent="0.25">
      <c r="A24" s="11"/>
      <c r="B24" s="36" t="s">
        <v>87</v>
      </c>
      <c r="C24" s="103"/>
      <c r="D24" s="55"/>
      <c r="E24" s="104"/>
    </row>
    <row r="25" spans="1:12" x14ac:dyDescent="0.25">
      <c r="B25" s="36" t="s">
        <v>24</v>
      </c>
      <c r="C25" s="4"/>
      <c r="D25" s="8"/>
      <c r="E25" s="45"/>
    </row>
    <row r="26" spans="1:12" x14ac:dyDescent="0.25">
      <c r="B26" s="36" t="s">
        <v>76</v>
      </c>
      <c r="C26" s="4"/>
      <c r="D26" s="8"/>
      <c r="E26" s="45"/>
      <c r="J26" s="6"/>
    </row>
    <row r="27" spans="1:12" x14ac:dyDescent="0.25">
      <c r="B27" s="54"/>
      <c r="C27" s="8"/>
      <c r="D27" s="8"/>
      <c r="E27" s="51"/>
    </row>
    <row r="28" spans="1:12" x14ac:dyDescent="0.25">
      <c r="B28" s="54" t="s">
        <v>70</v>
      </c>
      <c r="C28" s="52">
        <f>C14+C17+C20</f>
        <v>0</v>
      </c>
      <c r="D28" s="39"/>
      <c r="E28" s="53">
        <f>E14+E17+E20</f>
        <v>0</v>
      </c>
    </row>
    <row r="29" spans="1:12" x14ac:dyDescent="0.25">
      <c r="B29" s="36" t="s">
        <v>65</v>
      </c>
      <c r="C29" s="17">
        <f>(C14/(1+C15))+(C17/(1+C18))+(C20/(1+C21))</f>
        <v>0</v>
      </c>
      <c r="D29" s="8"/>
      <c r="E29" s="57">
        <f>(E14/(1+E15))+(E17/(1+E18))+(E20/(1+E21))</f>
        <v>0</v>
      </c>
      <c r="J29" s="5"/>
      <c r="L29" s="5"/>
    </row>
    <row r="30" spans="1:12" x14ac:dyDescent="0.25">
      <c r="B30" s="36"/>
      <c r="C30" s="8"/>
      <c r="D30" s="8"/>
      <c r="E30" s="51"/>
    </row>
    <row r="31" spans="1:12" x14ac:dyDescent="0.25">
      <c r="B31" s="54" t="s">
        <v>77</v>
      </c>
      <c r="C31" s="55" t="e">
        <f>(C29-(C23+(C24*C28)))/C29</f>
        <v>#DIV/0!</v>
      </c>
      <c r="D31" s="8"/>
      <c r="E31" s="56" t="e">
        <f>(E29-(E23+(E24*E28)))/E29</f>
        <v>#DIV/0!</v>
      </c>
      <c r="G31" s="105"/>
      <c r="J31" s="5"/>
      <c r="L31" s="5"/>
    </row>
    <row r="32" spans="1:12" x14ac:dyDescent="0.25">
      <c r="B32" s="54" t="s">
        <v>14</v>
      </c>
      <c r="C32" s="17" t="e">
        <f>(C26+C25)/C31</f>
        <v>#DIV/0!</v>
      </c>
      <c r="D32" s="8"/>
      <c r="E32" s="57" t="e">
        <f>(E26+E25)/E31</f>
        <v>#DIV/0!</v>
      </c>
      <c r="J32" s="106"/>
      <c r="L32" s="106"/>
    </row>
    <row r="33" spans="2:12" x14ac:dyDescent="0.25">
      <c r="B33" s="54" t="s">
        <v>69</v>
      </c>
      <c r="C33" s="58" t="e">
        <f>(C26+C25)/(C29-(C23+(C24*C28)))</f>
        <v>#DIV/0!</v>
      </c>
      <c r="D33" s="59"/>
      <c r="E33" s="60" t="e">
        <f>(E26+E25)/(E29-(E23+(E24*E28)))</f>
        <v>#DIV/0!</v>
      </c>
      <c r="J33" s="5"/>
      <c r="L33" s="5"/>
    </row>
    <row r="34" spans="2:12" ht="13.5" thickBot="1" x14ac:dyDescent="0.3">
      <c r="B34" s="61" t="s">
        <v>15</v>
      </c>
      <c r="C34" s="62">
        <f>(C29*C12)-((C23*C12)+(C24*C28*C12)+C25+C26)</f>
        <v>0</v>
      </c>
      <c r="D34" s="63"/>
      <c r="E34" s="64">
        <f>(E29*E12)-((E23*E12)+(E24*E28*E12)+E25+E26)</f>
        <v>0</v>
      </c>
      <c r="J34" s="105"/>
      <c r="L34" s="105"/>
    </row>
    <row r="35" spans="2:12" x14ac:dyDescent="0.25">
      <c r="C35" s="33"/>
      <c r="E35" s="33"/>
      <c r="J35" s="5"/>
      <c r="L35" s="5"/>
    </row>
    <row r="36" spans="2:12" ht="13.5" thickBot="1" x14ac:dyDescent="0.3">
      <c r="J36" s="5"/>
      <c r="L36" s="5"/>
    </row>
    <row r="37" spans="2:12" x14ac:dyDescent="0.25">
      <c r="B37" s="100" t="s">
        <v>78</v>
      </c>
      <c r="C37" s="35"/>
      <c r="D37" s="35"/>
      <c r="E37" s="79"/>
    </row>
    <row r="38" spans="2:12" x14ac:dyDescent="0.25">
      <c r="B38" s="36" t="s">
        <v>79</v>
      </c>
      <c r="C38" s="101">
        <v>0.13500000000000001</v>
      </c>
      <c r="D38" s="8"/>
      <c r="E38" s="51"/>
      <c r="J38" s="5"/>
      <c r="L38" s="5"/>
    </row>
    <row r="39" spans="2:12" x14ac:dyDescent="0.25">
      <c r="B39" s="36" t="s">
        <v>80</v>
      </c>
      <c r="C39" s="101">
        <v>0.23</v>
      </c>
      <c r="D39" s="8"/>
      <c r="E39" s="51"/>
    </row>
    <row r="40" spans="2:12" x14ac:dyDescent="0.25">
      <c r="B40" s="36"/>
      <c r="C40" s="8"/>
      <c r="D40" s="8"/>
      <c r="E40" s="51"/>
      <c r="J40" s="5"/>
      <c r="L40" s="5"/>
    </row>
    <row r="41" spans="2:12" x14ac:dyDescent="0.25">
      <c r="B41" s="36" t="s">
        <v>82</v>
      </c>
      <c r="C41" s="8"/>
      <c r="D41" s="8"/>
      <c r="E41" s="51"/>
      <c r="J41" s="5"/>
      <c r="L41" s="5"/>
    </row>
    <row r="42" spans="2:12" ht="15.75" thickBot="1" x14ac:dyDescent="0.3">
      <c r="B42" s="102" t="s">
        <v>81</v>
      </c>
      <c r="C42" s="63"/>
      <c r="D42" s="63"/>
      <c r="E42" s="78"/>
    </row>
    <row r="45" spans="2:12" x14ac:dyDescent="0.25">
      <c r="C45" s="5"/>
      <c r="E45" s="5"/>
    </row>
  </sheetData>
  <mergeCells count="3">
    <mergeCell ref="B4:E4"/>
    <mergeCell ref="B2:E2"/>
    <mergeCell ref="C1:E1"/>
  </mergeCells>
  <hyperlinks>
    <hyperlink ref="B4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P59"/>
  <sheetViews>
    <sheetView workbookViewId="0">
      <selection activeCell="C1" sqref="C1:I1"/>
    </sheetView>
  </sheetViews>
  <sheetFormatPr defaultRowHeight="12.75" x14ac:dyDescent="0.25"/>
  <cols>
    <col min="1" max="1" width="9.140625" style="1"/>
    <col min="2" max="2" width="55.5703125" style="1" customWidth="1"/>
    <col min="3" max="3" width="11.85546875" style="1" customWidth="1"/>
    <col min="4" max="9" width="10.42578125" style="1" customWidth="1"/>
    <col min="10" max="10" width="43.42578125" style="1" bestFit="1" customWidth="1"/>
    <col min="11" max="11" width="11.85546875" style="1" customWidth="1"/>
    <col min="12" max="12" width="38.28515625" style="1" bestFit="1" customWidth="1"/>
    <col min="13" max="13" width="9.140625" style="1"/>
    <col min="14" max="14" width="20" style="1" bestFit="1" customWidth="1"/>
    <col min="15" max="16384" width="9.140625" style="1"/>
  </cols>
  <sheetData>
    <row r="1" spans="2:10" ht="57.75" customHeight="1" x14ac:dyDescent="0.25">
      <c r="C1" s="115" t="s">
        <v>97</v>
      </c>
      <c r="D1" s="115"/>
      <c r="E1" s="115"/>
      <c r="F1" s="115"/>
      <c r="G1" s="115"/>
      <c r="H1" s="115"/>
      <c r="I1" s="115"/>
    </row>
    <row r="2" spans="2:10" x14ac:dyDescent="0.25">
      <c r="B2" s="110" t="s">
        <v>12</v>
      </c>
      <c r="C2" s="110"/>
      <c r="D2" s="110"/>
      <c r="E2" s="110"/>
      <c r="F2" s="110"/>
      <c r="G2" s="110"/>
      <c r="H2" s="110"/>
      <c r="I2" s="110"/>
    </row>
    <row r="3" spans="2:10" x14ac:dyDescent="0.25">
      <c r="B3" s="112" t="s">
        <v>21</v>
      </c>
      <c r="C3" s="112"/>
      <c r="D3" s="112"/>
      <c r="E3" s="112"/>
      <c r="F3" s="112"/>
      <c r="G3" s="112"/>
      <c r="H3" s="112"/>
      <c r="I3" s="112"/>
    </row>
    <row r="4" spans="2:10" x14ac:dyDescent="0.25">
      <c r="B4" s="112" t="s">
        <v>22</v>
      </c>
      <c r="C4" s="112"/>
      <c r="D4" s="112"/>
      <c r="E4" s="112"/>
      <c r="F4" s="112"/>
      <c r="G4" s="112"/>
      <c r="H4" s="112"/>
      <c r="I4" s="112"/>
    </row>
    <row r="5" spans="2:10" x14ac:dyDescent="0.25">
      <c r="B5" s="113"/>
      <c r="C5" s="113"/>
      <c r="D5" s="113"/>
      <c r="E5" s="113"/>
      <c r="F5" s="113"/>
      <c r="G5" s="113"/>
      <c r="H5" s="113"/>
      <c r="I5" s="113"/>
    </row>
    <row r="6" spans="2:10" x14ac:dyDescent="0.25">
      <c r="B6" s="112" t="s">
        <v>62</v>
      </c>
      <c r="C6" s="112"/>
      <c r="D6" s="112"/>
      <c r="E6" s="112"/>
      <c r="F6" s="112"/>
      <c r="G6" s="112"/>
      <c r="H6" s="112"/>
      <c r="I6" s="112"/>
    </row>
    <row r="7" spans="2:10" x14ac:dyDescent="0.25">
      <c r="B7" s="114" t="s">
        <v>52</v>
      </c>
      <c r="C7" s="114"/>
      <c r="D7" s="114"/>
      <c r="E7" s="114"/>
      <c r="F7" s="114"/>
      <c r="G7" s="114"/>
      <c r="H7" s="114"/>
      <c r="I7" s="114"/>
    </row>
    <row r="8" spans="2:10" x14ac:dyDescent="0.25">
      <c r="B8" s="114" t="s">
        <v>63</v>
      </c>
      <c r="C8" s="114"/>
      <c r="D8" s="114"/>
      <c r="E8" s="114"/>
      <c r="F8" s="114"/>
      <c r="G8" s="114"/>
      <c r="H8" s="114"/>
      <c r="I8" s="114"/>
    </row>
    <row r="9" spans="2:10" x14ac:dyDescent="0.25">
      <c r="B9" s="112" t="s">
        <v>84</v>
      </c>
      <c r="C9" s="112"/>
      <c r="D9" s="112"/>
      <c r="E9" s="112"/>
      <c r="F9" s="112"/>
      <c r="G9" s="112"/>
      <c r="H9" s="112"/>
      <c r="I9" s="112"/>
    </row>
    <row r="10" spans="2:10" x14ac:dyDescent="0.25">
      <c r="B10" s="112" t="s">
        <v>17</v>
      </c>
      <c r="C10" s="112"/>
      <c r="D10" s="112"/>
      <c r="E10" s="112"/>
      <c r="F10" s="112"/>
      <c r="G10" s="112"/>
      <c r="H10" s="112"/>
      <c r="I10" s="112"/>
    </row>
    <row r="11" spans="2:10" x14ac:dyDescent="0.25">
      <c r="B11" s="114" t="s">
        <v>31</v>
      </c>
      <c r="C11" s="114"/>
      <c r="D11" s="114"/>
      <c r="E11" s="114"/>
      <c r="F11" s="114"/>
      <c r="G11" s="114"/>
      <c r="H11" s="114"/>
      <c r="I11" s="114"/>
      <c r="J11" s="11"/>
    </row>
    <row r="12" spans="2:10" x14ac:dyDescent="0.25">
      <c r="B12" s="116" t="s">
        <v>94</v>
      </c>
      <c r="C12" s="116"/>
      <c r="D12" s="116"/>
      <c r="E12" s="116"/>
      <c r="F12" s="116"/>
      <c r="G12" s="116"/>
      <c r="H12" s="116"/>
      <c r="I12" s="116"/>
      <c r="J12" s="11"/>
    </row>
    <row r="13" spans="2:10" x14ac:dyDescent="0.25">
      <c r="B13" s="112" t="s">
        <v>71</v>
      </c>
      <c r="C13" s="112"/>
      <c r="D13" s="112"/>
      <c r="E13" s="112"/>
      <c r="F13" s="112"/>
      <c r="G13" s="112"/>
      <c r="H13" s="112"/>
      <c r="I13" s="112"/>
      <c r="J13" s="11"/>
    </row>
    <row r="14" spans="2:10" x14ac:dyDescent="0.25">
      <c r="B14" s="112" t="s">
        <v>72</v>
      </c>
      <c r="C14" s="112"/>
      <c r="D14" s="112"/>
      <c r="E14" s="112"/>
      <c r="F14" s="112"/>
      <c r="G14" s="112"/>
      <c r="H14" s="112"/>
      <c r="I14" s="112"/>
      <c r="J14" s="11"/>
    </row>
    <row r="15" spans="2:10" x14ac:dyDescent="0.25">
      <c r="B15" s="112" t="s">
        <v>60</v>
      </c>
      <c r="C15" s="112"/>
      <c r="D15" s="112"/>
      <c r="E15" s="112"/>
      <c r="F15" s="112"/>
      <c r="G15" s="112"/>
      <c r="H15" s="112"/>
      <c r="I15" s="112"/>
    </row>
    <row r="16" spans="2:10" x14ac:dyDescent="0.25">
      <c r="B16" s="112" t="s">
        <v>73</v>
      </c>
      <c r="C16" s="112"/>
      <c r="D16" s="112"/>
      <c r="E16" s="112"/>
      <c r="F16" s="112"/>
      <c r="G16" s="112"/>
      <c r="H16" s="112"/>
      <c r="I16" s="112"/>
    </row>
    <row r="17" spans="2:10" x14ac:dyDescent="0.25">
      <c r="B17" s="112" t="s">
        <v>61</v>
      </c>
      <c r="C17" s="112"/>
      <c r="D17" s="112"/>
      <c r="E17" s="112"/>
      <c r="F17" s="112"/>
      <c r="G17" s="112"/>
      <c r="H17" s="112"/>
      <c r="I17" s="112"/>
    </row>
    <row r="19" spans="2:10" x14ac:dyDescent="0.25">
      <c r="B19" s="110" t="s">
        <v>9</v>
      </c>
      <c r="C19" s="110"/>
      <c r="D19" s="110"/>
      <c r="E19" s="110"/>
      <c r="F19" s="110"/>
      <c r="G19" s="110"/>
      <c r="H19" s="110"/>
      <c r="I19" s="110"/>
    </row>
    <row r="20" spans="2:10" ht="25.5" x14ac:dyDescent="0.25">
      <c r="B20" s="2" t="s">
        <v>13</v>
      </c>
      <c r="C20" s="2" t="s">
        <v>93</v>
      </c>
      <c r="D20" s="2" t="s">
        <v>0</v>
      </c>
      <c r="E20" s="2" t="s">
        <v>1</v>
      </c>
      <c r="F20" s="2" t="s">
        <v>2</v>
      </c>
      <c r="G20" s="2" t="s">
        <v>75</v>
      </c>
      <c r="H20" s="2" t="s">
        <v>3</v>
      </c>
      <c r="I20" s="2" t="s">
        <v>4</v>
      </c>
    </row>
    <row r="21" spans="2:10" x14ac:dyDescent="0.25">
      <c r="B21" s="21" t="s">
        <v>29</v>
      </c>
      <c r="C21" s="14"/>
      <c r="D21" s="22"/>
      <c r="E21" s="22"/>
      <c r="F21" s="22"/>
      <c r="G21" s="22"/>
      <c r="H21" s="22"/>
      <c r="I21" s="23"/>
    </row>
    <row r="22" spans="2:10" x14ac:dyDescent="0.25">
      <c r="B22" s="15" t="s">
        <v>6</v>
      </c>
      <c r="C22" s="8"/>
      <c r="D22" s="10"/>
      <c r="E22" s="4"/>
      <c r="F22" s="16"/>
      <c r="G22" s="16"/>
      <c r="H22" s="17">
        <f>E22+((E22*G22)+(E22*F22))</f>
        <v>0</v>
      </c>
      <c r="I22" s="24">
        <f>H22*D22</f>
        <v>0</v>
      </c>
    </row>
    <row r="23" spans="2:10" x14ac:dyDescent="0.25">
      <c r="B23" s="15" t="s">
        <v>7</v>
      </c>
      <c r="C23" s="8"/>
      <c r="D23" s="10"/>
      <c r="E23" s="4"/>
      <c r="F23" s="16"/>
      <c r="G23" s="16"/>
      <c r="H23" s="17">
        <f>E23+((E23*G23)+(E23*F23))</f>
        <v>0</v>
      </c>
      <c r="I23" s="18">
        <f>H23*D23</f>
        <v>0</v>
      </c>
    </row>
    <row r="24" spans="2:10" x14ac:dyDescent="0.25">
      <c r="B24" s="19" t="s">
        <v>11</v>
      </c>
      <c r="C24" s="20"/>
      <c r="D24" s="20"/>
      <c r="E24" s="20"/>
      <c r="F24" s="87"/>
      <c r="G24" s="88"/>
      <c r="H24" s="20"/>
      <c r="I24" s="18">
        <f>SUM(I22:I23)</f>
        <v>0</v>
      </c>
    </row>
    <row r="25" spans="2:10" x14ac:dyDescent="0.25">
      <c r="B25" s="8"/>
      <c r="C25" s="8"/>
      <c r="D25" s="8"/>
      <c r="E25" s="8"/>
      <c r="F25" s="89"/>
      <c r="G25" s="90"/>
      <c r="H25" s="8"/>
      <c r="I25" s="17"/>
    </row>
    <row r="26" spans="2:10" x14ac:dyDescent="0.25">
      <c r="B26" s="26" t="s">
        <v>30</v>
      </c>
      <c r="C26" s="14"/>
      <c r="D26" s="13"/>
      <c r="E26" s="13"/>
      <c r="F26" s="91"/>
      <c r="G26" s="92"/>
      <c r="H26" s="13"/>
      <c r="I26" s="25"/>
    </row>
    <row r="27" spans="2:10" x14ac:dyDescent="0.25">
      <c r="B27" s="15" t="s">
        <v>6</v>
      </c>
      <c r="C27" s="8"/>
      <c r="D27" s="10"/>
      <c r="E27" s="4"/>
      <c r="F27" s="16"/>
      <c r="G27" s="16"/>
      <c r="H27" s="17">
        <f>E27+((E27*G27)+(E27*F27))</f>
        <v>0</v>
      </c>
      <c r="I27" s="24">
        <f>H27*D27</f>
        <v>0</v>
      </c>
    </row>
    <row r="28" spans="2:10" x14ac:dyDescent="0.25">
      <c r="B28" s="15" t="s">
        <v>7</v>
      </c>
      <c r="C28" s="8"/>
      <c r="D28" s="10"/>
      <c r="E28" s="4"/>
      <c r="F28" s="16"/>
      <c r="G28" s="16"/>
      <c r="H28" s="17">
        <f>E28+((E28*G28)+(E28*F28))</f>
        <v>0</v>
      </c>
      <c r="I28" s="18">
        <f>H28*D28</f>
        <v>0</v>
      </c>
    </row>
    <row r="29" spans="2:10" x14ac:dyDescent="0.25">
      <c r="B29" s="19" t="s">
        <v>11</v>
      </c>
      <c r="C29" s="20"/>
      <c r="D29" s="20"/>
      <c r="E29" s="20"/>
      <c r="F29" s="86"/>
      <c r="G29" s="20"/>
      <c r="H29" s="20"/>
      <c r="I29" s="18">
        <f>SUM(I27:I28)</f>
        <v>0</v>
      </c>
    </row>
    <row r="30" spans="2:10" x14ac:dyDescent="0.25">
      <c r="J30" s="9"/>
    </row>
    <row r="31" spans="2:10" x14ac:dyDescent="0.25">
      <c r="B31" s="3" t="s">
        <v>66</v>
      </c>
      <c r="C31" s="3" t="s">
        <v>53</v>
      </c>
      <c r="D31" s="3" t="s">
        <v>39</v>
      </c>
    </row>
    <row r="32" spans="2:10" x14ac:dyDescent="0.25">
      <c r="B32" s="1" t="s">
        <v>83</v>
      </c>
      <c r="C32" s="4"/>
      <c r="D32" s="1" t="s">
        <v>54</v>
      </c>
    </row>
    <row r="33" spans="1:16" x14ac:dyDescent="0.25">
      <c r="B33" s="1" t="s">
        <v>16</v>
      </c>
      <c r="C33" s="4"/>
      <c r="D33" s="1" t="s">
        <v>55</v>
      </c>
    </row>
    <row r="34" spans="1:16" x14ac:dyDescent="0.25">
      <c r="B34" s="11" t="s">
        <v>5</v>
      </c>
      <c r="C34" s="7"/>
      <c r="D34" s="11" t="s">
        <v>56</v>
      </c>
    </row>
    <row r="35" spans="1:16" x14ac:dyDescent="0.25">
      <c r="B35" s="1" t="s">
        <v>10</v>
      </c>
      <c r="C35" s="5">
        <f>SUM(C32:C34)</f>
        <v>0</v>
      </c>
    </row>
    <row r="37" spans="1:16" x14ac:dyDescent="0.25">
      <c r="B37" s="39" t="s">
        <v>67</v>
      </c>
      <c r="C37" s="39" t="s">
        <v>53</v>
      </c>
      <c r="D37" s="39" t="s">
        <v>39</v>
      </c>
      <c r="H37" s="11"/>
      <c r="M37" s="8"/>
      <c r="N37" s="8"/>
      <c r="O37" s="8"/>
      <c r="P37" s="51"/>
    </row>
    <row r="38" spans="1:16" x14ac:dyDescent="0.25">
      <c r="B38" s="8" t="s">
        <v>19</v>
      </c>
      <c r="C38" s="4"/>
      <c r="D38" s="8" t="s">
        <v>57</v>
      </c>
      <c r="H38" s="11"/>
      <c r="M38" s="8"/>
      <c r="N38" s="8"/>
      <c r="O38" s="8"/>
      <c r="P38" s="51"/>
    </row>
    <row r="39" spans="1:16" x14ac:dyDescent="0.25">
      <c r="B39" s="8" t="s">
        <v>20</v>
      </c>
      <c r="C39" s="4"/>
      <c r="D39" s="8"/>
      <c r="H39" s="11"/>
      <c r="M39" s="8"/>
      <c r="N39" s="8"/>
      <c r="O39" s="8"/>
      <c r="P39" s="51"/>
    </row>
    <row r="40" spans="1:16" x14ac:dyDescent="0.25">
      <c r="B40" s="8" t="s">
        <v>8</v>
      </c>
      <c r="C40" s="7"/>
      <c r="D40" s="8"/>
      <c r="H40" s="11"/>
      <c r="M40" s="8"/>
      <c r="N40" s="8"/>
      <c r="O40" s="8"/>
      <c r="P40" s="51"/>
    </row>
    <row r="41" spans="1:16" x14ac:dyDescent="0.25">
      <c r="B41" s="8" t="s">
        <v>10</v>
      </c>
      <c r="C41" s="17">
        <f>SUM(C38:C40)</f>
        <v>0</v>
      </c>
      <c r="D41" s="8"/>
      <c r="H41" s="11"/>
      <c r="M41" s="8"/>
      <c r="N41" s="8"/>
      <c r="O41" s="8"/>
      <c r="P41" s="51"/>
    </row>
    <row r="42" spans="1:16" x14ac:dyDescent="0.25">
      <c r="B42" s="8"/>
      <c r="C42" s="17"/>
      <c r="D42" s="8"/>
      <c r="H42" s="11"/>
      <c r="M42" s="8"/>
      <c r="N42" s="8"/>
      <c r="O42" s="8"/>
      <c r="P42" s="51"/>
    </row>
    <row r="43" spans="1:16" x14ac:dyDescent="0.25">
      <c r="A43" s="11"/>
      <c r="B43" s="39" t="s">
        <v>64</v>
      </c>
      <c r="C43" s="82">
        <f>C35+C41</f>
        <v>0</v>
      </c>
      <c r="D43" s="8"/>
      <c r="H43" s="11"/>
      <c r="M43" s="8"/>
      <c r="N43" s="8"/>
      <c r="O43" s="8"/>
      <c r="P43" s="51"/>
    </row>
    <row r="44" spans="1:16" x14ac:dyDescent="0.25">
      <c r="A44" s="11"/>
      <c r="B44" s="8"/>
      <c r="C44" s="17"/>
      <c r="D44" s="8"/>
      <c r="H44" s="11"/>
      <c r="M44" s="8"/>
      <c r="N44" s="8"/>
      <c r="O44" s="8"/>
      <c r="P44" s="51"/>
    </row>
    <row r="45" spans="1:16" x14ac:dyDescent="0.25">
      <c r="A45" s="11"/>
      <c r="B45" s="3" t="s">
        <v>88</v>
      </c>
      <c r="C45" s="3" t="s">
        <v>53</v>
      </c>
      <c r="D45" s="3" t="s">
        <v>39</v>
      </c>
    </row>
    <row r="46" spans="1:16" x14ac:dyDescent="0.25">
      <c r="A46" s="11"/>
      <c r="B46" s="1" t="s">
        <v>91</v>
      </c>
      <c r="C46" s="4"/>
    </row>
    <row r="47" spans="1:16" x14ac:dyDescent="0.25">
      <c r="A47" s="11"/>
      <c r="B47" s="1" t="s">
        <v>89</v>
      </c>
      <c r="C47" s="107"/>
      <c r="D47" s="1" t="s">
        <v>90</v>
      </c>
    </row>
    <row r="48" spans="1:16" x14ac:dyDescent="0.25">
      <c r="A48" s="11"/>
      <c r="B48" s="1" t="s">
        <v>92</v>
      </c>
      <c r="C48" s="5">
        <f>C46*C47</f>
        <v>0</v>
      </c>
    </row>
    <row r="49" spans="1:16" x14ac:dyDescent="0.25">
      <c r="A49" s="11"/>
      <c r="B49" s="8"/>
      <c r="C49" s="8"/>
      <c r="D49" s="8"/>
      <c r="H49" s="11"/>
      <c r="M49" s="8"/>
      <c r="N49" s="8"/>
      <c r="O49" s="8"/>
      <c r="P49" s="51"/>
    </row>
    <row r="50" spans="1:16" x14ac:dyDescent="0.25">
      <c r="A50" s="11"/>
      <c r="B50" s="2" t="s">
        <v>37</v>
      </c>
      <c r="C50" s="3" t="s">
        <v>38</v>
      </c>
      <c r="D50" s="27" t="s">
        <v>51</v>
      </c>
      <c r="E50" s="3" t="s">
        <v>39</v>
      </c>
      <c r="F50" s="3"/>
      <c r="I50" s="12"/>
    </row>
    <row r="51" spans="1:16" x14ac:dyDescent="0.25">
      <c r="A51" s="11"/>
      <c r="B51" s="1" t="s">
        <v>40</v>
      </c>
      <c r="C51" s="28"/>
      <c r="D51" s="83" t="e">
        <f>C51/$C$59</f>
        <v>#DIV/0!</v>
      </c>
      <c r="E51" s="112" t="s">
        <v>41</v>
      </c>
      <c r="F51" s="112"/>
      <c r="G51" s="112"/>
      <c r="H51" s="112"/>
      <c r="I51" s="112"/>
      <c r="J51" s="11"/>
    </row>
    <row r="52" spans="1:16" x14ac:dyDescent="0.25">
      <c r="B52" s="29" t="s">
        <v>42</v>
      </c>
      <c r="C52" s="28"/>
      <c r="D52" s="83" t="e">
        <f t="shared" ref="D52:D56" si="0">C52/$C$59</f>
        <v>#DIV/0!</v>
      </c>
      <c r="E52" s="112" t="s">
        <v>43</v>
      </c>
      <c r="F52" s="112"/>
      <c r="G52" s="112"/>
      <c r="H52" s="112"/>
      <c r="I52" s="112"/>
    </row>
    <row r="53" spans="1:16" x14ac:dyDescent="0.25">
      <c r="B53" s="1" t="s">
        <v>44</v>
      </c>
      <c r="C53" s="28"/>
      <c r="D53" s="83" t="e">
        <f t="shared" si="0"/>
        <v>#DIV/0!</v>
      </c>
      <c r="E53" s="112" t="s">
        <v>45</v>
      </c>
      <c r="F53" s="112"/>
      <c r="G53" s="112"/>
      <c r="H53" s="112"/>
      <c r="I53" s="112"/>
    </row>
    <row r="54" spans="1:16" x14ac:dyDescent="0.25">
      <c r="B54" s="1" t="s">
        <v>46</v>
      </c>
      <c r="C54" s="28"/>
      <c r="D54" s="83" t="e">
        <f t="shared" si="0"/>
        <v>#DIV/0!</v>
      </c>
      <c r="E54" s="112" t="s">
        <v>47</v>
      </c>
      <c r="F54" s="112"/>
      <c r="G54" s="112"/>
      <c r="H54" s="112"/>
      <c r="I54" s="112"/>
    </row>
    <row r="55" spans="1:16" x14ac:dyDescent="0.25">
      <c r="B55" s="1" t="s">
        <v>48</v>
      </c>
      <c r="C55" s="28"/>
      <c r="D55" s="83" t="e">
        <f t="shared" si="0"/>
        <v>#DIV/0!</v>
      </c>
      <c r="E55" s="112" t="s">
        <v>49</v>
      </c>
      <c r="F55" s="112"/>
      <c r="G55" s="112"/>
      <c r="H55" s="112"/>
      <c r="I55" s="112"/>
    </row>
    <row r="56" spans="1:16" x14ac:dyDescent="0.25">
      <c r="B56" s="1" t="s">
        <v>8</v>
      </c>
      <c r="C56" s="30"/>
      <c r="D56" s="93" t="e">
        <f t="shared" si="0"/>
        <v>#DIV/0!</v>
      </c>
      <c r="E56" s="112" t="s">
        <v>50</v>
      </c>
      <c r="F56" s="112"/>
      <c r="G56" s="112"/>
      <c r="H56" s="112"/>
      <c r="I56" s="112"/>
    </row>
    <row r="57" spans="1:16" x14ac:dyDescent="0.25">
      <c r="C57" s="31">
        <f>SUM(C51:C56)</f>
        <v>0</v>
      </c>
      <c r="D57" s="32" t="e">
        <f>SUM(D51:D56)</f>
        <v>#DIV/0!</v>
      </c>
    </row>
    <row r="59" spans="1:16" x14ac:dyDescent="0.25">
      <c r="B59" s="1" t="s">
        <v>74</v>
      </c>
      <c r="C59" s="10"/>
    </row>
  </sheetData>
  <mergeCells count="24">
    <mergeCell ref="B15:I15"/>
    <mergeCell ref="C1:I1"/>
    <mergeCell ref="B2:I2"/>
    <mergeCell ref="B6:I6"/>
    <mergeCell ref="B19:I19"/>
    <mergeCell ref="B12:I12"/>
    <mergeCell ref="B9:I9"/>
    <mergeCell ref="B10:I10"/>
    <mergeCell ref="B11:I11"/>
    <mergeCell ref="B13:I13"/>
    <mergeCell ref="B14:I14"/>
    <mergeCell ref="B3:I3"/>
    <mergeCell ref="B4:I4"/>
    <mergeCell ref="B5:I5"/>
    <mergeCell ref="B7:I7"/>
    <mergeCell ref="B8:I8"/>
    <mergeCell ref="E55:I55"/>
    <mergeCell ref="E56:I56"/>
    <mergeCell ref="B16:I16"/>
    <mergeCell ref="B17:I17"/>
    <mergeCell ref="E52:I52"/>
    <mergeCell ref="E53:I53"/>
    <mergeCell ref="E54:I54"/>
    <mergeCell ref="E51:I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B1:V59"/>
  <sheetViews>
    <sheetView tabSelected="1" workbookViewId="0">
      <selection activeCell="F4" sqref="F4"/>
    </sheetView>
  </sheetViews>
  <sheetFormatPr defaultRowHeight="12.75" x14ac:dyDescent="0.25"/>
  <cols>
    <col min="1" max="1" width="9.140625" style="1"/>
    <col min="2" max="2" width="45" style="1" customWidth="1"/>
    <col min="3" max="3" width="17.28515625" style="1" customWidth="1"/>
    <col min="4" max="4" width="9.28515625" style="1" customWidth="1"/>
    <col min="5" max="5" width="15.7109375" style="1" customWidth="1"/>
    <col min="6" max="7" width="9.140625" style="1"/>
    <col min="8" max="8" width="55.5703125" style="1" customWidth="1"/>
    <col min="9" max="9" width="11.85546875" style="1" customWidth="1"/>
    <col min="10" max="15" width="10.42578125" style="1" customWidth="1"/>
    <col min="16" max="16" width="43.42578125" style="1" bestFit="1" customWidth="1"/>
    <col min="17" max="17" width="11.85546875" style="1" customWidth="1"/>
    <col min="18" max="18" width="38.28515625" style="1" bestFit="1" customWidth="1"/>
    <col min="19" max="19" width="9.140625" style="1"/>
    <col min="20" max="20" width="20" style="1" bestFit="1" customWidth="1"/>
    <col min="21" max="16384" width="9.140625" style="1"/>
  </cols>
  <sheetData>
    <row r="1" spans="2:16" ht="57.75" customHeight="1" thickBot="1" x14ac:dyDescent="0.3">
      <c r="C1" s="125" t="s">
        <v>98</v>
      </c>
      <c r="D1" s="125"/>
      <c r="E1" s="125"/>
      <c r="H1" s="126" t="s">
        <v>95</v>
      </c>
      <c r="I1" s="126"/>
      <c r="J1" s="126"/>
      <c r="K1" s="126"/>
      <c r="L1" s="126"/>
      <c r="M1" s="126"/>
      <c r="N1" s="126"/>
      <c r="O1" s="126"/>
    </row>
    <row r="2" spans="2:16" x14ac:dyDescent="0.25">
      <c r="B2" s="110" t="s">
        <v>12</v>
      </c>
      <c r="C2" s="110"/>
      <c r="D2" s="110"/>
      <c r="E2" s="110"/>
      <c r="H2" s="127" t="s">
        <v>12</v>
      </c>
      <c r="I2" s="128"/>
      <c r="J2" s="128"/>
      <c r="K2" s="128"/>
      <c r="L2" s="128"/>
      <c r="M2" s="128"/>
      <c r="N2" s="128"/>
      <c r="O2" s="129"/>
    </row>
    <row r="3" spans="2:16" x14ac:dyDescent="0.25">
      <c r="B3" s="11" t="s">
        <v>36</v>
      </c>
      <c r="H3" s="121" t="s">
        <v>21</v>
      </c>
      <c r="I3" s="117"/>
      <c r="J3" s="117"/>
      <c r="K3" s="117"/>
      <c r="L3" s="117"/>
      <c r="M3" s="117"/>
      <c r="N3" s="117"/>
      <c r="O3" s="118"/>
    </row>
    <row r="4" spans="2:16" x14ac:dyDescent="0.25">
      <c r="B4" s="109" t="s">
        <v>85</v>
      </c>
      <c r="C4" s="109"/>
      <c r="D4" s="109"/>
      <c r="E4" s="109"/>
      <c r="H4" s="121" t="s">
        <v>22</v>
      </c>
      <c r="I4" s="117"/>
      <c r="J4" s="117"/>
      <c r="K4" s="117"/>
      <c r="L4" s="117"/>
      <c r="M4" s="117"/>
      <c r="N4" s="117"/>
      <c r="O4" s="118"/>
    </row>
    <row r="5" spans="2:16" x14ac:dyDescent="0.25">
      <c r="B5" s="1" t="s">
        <v>86</v>
      </c>
      <c r="C5" s="94"/>
      <c r="D5" s="94"/>
      <c r="E5" s="94"/>
      <c r="H5" s="130"/>
      <c r="I5" s="131"/>
      <c r="J5" s="131"/>
      <c r="K5" s="131"/>
      <c r="L5" s="131"/>
      <c r="M5" s="131"/>
      <c r="N5" s="131"/>
      <c r="O5" s="132"/>
    </row>
    <row r="6" spans="2:16" x14ac:dyDescent="0.25">
      <c r="B6" s="1" t="s">
        <v>58</v>
      </c>
      <c r="C6" s="94"/>
      <c r="D6" s="94"/>
      <c r="E6" s="94"/>
      <c r="H6" s="121" t="s">
        <v>62</v>
      </c>
      <c r="I6" s="117"/>
      <c r="J6" s="117"/>
      <c r="K6" s="117"/>
      <c r="L6" s="117"/>
      <c r="M6" s="117"/>
      <c r="N6" s="117"/>
      <c r="O6" s="118"/>
    </row>
    <row r="7" spans="2:16" x14ac:dyDescent="0.25">
      <c r="B7" s="1" t="s">
        <v>59</v>
      </c>
      <c r="H7" s="119" t="s">
        <v>52</v>
      </c>
      <c r="I7" s="116"/>
      <c r="J7" s="116"/>
      <c r="K7" s="116"/>
      <c r="L7" s="116"/>
      <c r="M7" s="116"/>
      <c r="N7" s="116"/>
      <c r="O7" s="120"/>
    </row>
    <row r="8" spans="2:16" ht="13.5" thickBot="1" x14ac:dyDescent="0.3">
      <c r="H8" s="119" t="s">
        <v>63</v>
      </c>
      <c r="I8" s="116"/>
      <c r="J8" s="116"/>
      <c r="K8" s="116"/>
      <c r="L8" s="116"/>
      <c r="M8" s="116"/>
      <c r="N8" s="116"/>
      <c r="O8" s="120"/>
    </row>
    <row r="9" spans="2:16" x14ac:dyDescent="0.25">
      <c r="B9" s="34"/>
      <c r="C9" s="97" t="s">
        <v>18</v>
      </c>
      <c r="D9" s="35"/>
      <c r="E9" s="98" t="s">
        <v>18</v>
      </c>
      <c r="H9" s="121" t="s">
        <v>84</v>
      </c>
      <c r="I9" s="117"/>
      <c r="J9" s="117"/>
      <c r="K9" s="117"/>
      <c r="L9" s="117"/>
      <c r="M9" s="117"/>
      <c r="N9" s="117"/>
      <c r="O9" s="118"/>
    </row>
    <row r="10" spans="2:16" x14ac:dyDescent="0.25">
      <c r="B10" s="36"/>
      <c r="C10" s="37" t="s">
        <v>34</v>
      </c>
      <c r="D10" s="99"/>
      <c r="E10" s="38" t="s">
        <v>35</v>
      </c>
      <c r="H10" s="121" t="s">
        <v>17</v>
      </c>
      <c r="I10" s="117"/>
      <c r="J10" s="117"/>
      <c r="K10" s="117"/>
      <c r="L10" s="117"/>
      <c r="M10" s="117"/>
      <c r="N10" s="117"/>
      <c r="O10" s="118"/>
    </row>
    <row r="11" spans="2:16" x14ac:dyDescent="0.25">
      <c r="B11" s="36"/>
      <c r="C11" s="39"/>
      <c r="D11" s="8"/>
      <c r="E11" s="40"/>
      <c r="H11" s="119" t="s">
        <v>31</v>
      </c>
      <c r="I11" s="116"/>
      <c r="J11" s="116"/>
      <c r="K11" s="116"/>
      <c r="L11" s="116"/>
      <c r="M11" s="116"/>
      <c r="N11" s="116"/>
      <c r="O11" s="120"/>
      <c r="P11" s="11"/>
    </row>
    <row r="12" spans="2:16" x14ac:dyDescent="0.25">
      <c r="B12" s="36" t="s">
        <v>23</v>
      </c>
      <c r="C12" s="10">
        <v>10</v>
      </c>
      <c r="D12" s="8"/>
      <c r="E12" s="41">
        <v>14</v>
      </c>
      <c r="H12" s="119" t="s">
        <v>94</v>
      </c>
      <c r="I12" s="116"/>
      <c r="J12" s="116"/>
      <c r="K12" s="116"/>
      <c r="L12" s="116"/>
      <c r="M12" s="116"/>
      <c r="N12" s="116"/>
      <c r="O12" s="120"/>
      <c r="P12" s="11"/>
    </row>
    <row r="13" spans="2:16" x14ac:dyDescent="0.25">
      <c r="B13" s="36"/>
      <c r="C13" s="42"/>
      <c r="D13" s="43"/>
      <c r="E13" s="44"/>
      <c r="H13" s="121" t="s">
        <v>71</v>
      </c>
      <c r="I13" s="117"/>
      <c r="J13" s="117"/>
      <c r="K13" s="117"/>
      <c r="L13" s="117"/>
      <c r="M13" s="117"/>
      <c r="N13" s="117"/>
      <c r="O13" s="118"/>
      <c r="P13" s="11"/>
    </row>
    <row r="14" spans="2:16" x14ac:dyDescent="0.25">
      <c r="B14" s="36" t="s">
        <v>25</v>
      </c>
      <c r="C14" s="4">
        <v>15</v>
      </c>
      <c r="D14" s="8"/>
      <c r="E14" s="45">
        <v>15</v>
      </c>
      <c r="H14" s="121" t="s">
        <v>72</v>
      </c>
      <c r="I14" s="117"/>
      <c r="J14" s="117"/>
      <c r="K14" s="117"/>
      <c r="L14" s="117"/>
      <c r="M14" s="117"/>
      <c r="N14" s="117"/>
      <c r="O14" s="118"/>
      <c r="P14" s="11"/>
    </row>
    <row r="15" spans="2:16" x14ac:dyDescent="0.25">
      <c r="B15" s="36" t="s">
        <v>26</v>
      </c>
      <c r="C15" s="46">
        <v>0.13500000000000001</v>
      </c>
      <c r="D15" s="8"/>
      <c r="E15" s="47">
        <v>0.13500000000000001</v>
      </c>
      <c r="H15" s="121" t="s">
        <v>60</v>
      </c>
      <c r="I15" s="117"/>
      <c r="J15" s="117"/>
      <c r="K15" s="117"/>
      <c r="L15" s="117"/>
      <c r="M15" s="117"/>
      <c r="N15" s="117"/>
      <c r="O15" s="118"/>
    </row>
    <row r="16" spans="2:16" x14ac:dyDescent="0.25">
      <c r="B16" s="36"/>
      <c r="C16" s="48"/>
      <c r="D16" s="43"/>
      <c r="E16" s="49"/>
      <c r="H16" s="121" t="s">
        <v>73</v>
      </c>
      <c r="I16" s="117"/>
      <c r="J16" s="117"/>
      <c r="K16" s="117"/>
      <c r="L16" s="117"/>
      <c r="M16" s="117"/>
      <c r="N16" s="117"/>
      <c r="O16" s="118"/>
    </row>
    <row r="17" spans="2:16" x14ac:dyDescent="0.25">
      <c r="B17" s="50" t="s">
        <v>32</v>
      </c>
      <c r="C17" s="4">
        <v>4.5</v>
      </c>
      <c r="D17" s="8"/>
      <c r="E17" s="45"/>
      <c r="H17" s="121" t="s">
        <v>61</v>
      </c>
      <c r="I17" s="117"/>
      <c r="J17" s="117"/>
      <c r="K17" s="117"/>
      <c r="L17" s="117"/>
      <c r="M17" s="117"/>
      <c r="N17" s="117"/>
      <c r="O17" s="118"/>
    </row>
    <row r="18" spans="2:16" x14ac:dyDescent="0.25">
      <c r="B18" s="36" t="s">
        <v>28</v>
      </c>
      <c r="C18" s="46">
        <v>0.13500000000000001</v>
      </c>
      <c r="D18" s="8"/>
      <c r="E18" s="47"/>
      <c r="H18" s="121"/>
      <c r="I18" s="117"/>
      <c r="J18" s="117"/>
      <c r="K18" s="117"/>
      <c r="L18" s="117"/>
      <c r="M18" s="117"/>
      <c r="N18" s="117"/>
      <c r="O18" s="118"/>
    </row>
    <row r="19" spans="2:16" x14ac:dyDescent="0.25">
      <c r="B19" s="36"/>
      <c r="C19" s="48"/>
      <c r="D19" s="43"/>
      <c r="E19" s="49"/>
      <c r="H19" s="122" t="s">
        <v>9</v>
      </c>
      <c r="I19" s="123"/>
      <c r="J19" s="123"/>
      <c r="K19" s="123"/>
      <c r="L19" s="123"/>
      <c r="M19" s="123"/>
      <c r="N19" s="123"/>
      <c r="O19" s="124"/>
    </row>
    <row r="20" spans="2:16" ht="25.5" x14ac:dyDescent="0.25">
      <c r="B20" s="50" t="s">
        <v>33</v>
      </c>
      <c r="C20" s="4">
        <v>0</v>
      </c>
      <c r="D20" s="8"/>
      <c r="E20" s="45">
        <v>0</v>
      </c>
      <c r="H20" s="67" t="s">
        <v>13</v>
      </c>
      <c r="I20" s="68" t="s">
        <v>93</v>
      </c>
      <c r="J20" s="68" t="s">
        <v>0</v>
      </c>
      <c r="K20" s="68" t="s">
        <v>1</v>
      </c>
      <c r="L20" s="68" t="s">
        <v>2</v>
      </c>
      <c r="M20" s="68" t="s">
        <v>75</v>
      </c>
      <c r="N20" s="68" t="s">
        <v>3</v>
      </c>
      <c r="O20" s="69" t="s">
        <v>4</v>
      </c>
    </row>
    <row r="21" spans="2:16" x14ac:dyDescent="0.25">
      <c r="B21" s="36" t="s">
        <v>27</v>
      </c>
      <c r="C21" s="46">
        <v>0</v>
      </c>
      <c r="D21" s="8"/>
      <c r="E21" s="47">
        <v>0</v>
      </c>
      <c r="H21" s="70" t="s">
        <v>29</v>
      </c>
      <c r="I21" s="14">
        <v>10</v>
      </c>
      <c r="J21" s="22"/>
      <c r="K21" s="22"/>
      <c r="L21" s="22"/>
      <c r="M21" s="22"/>
      <c r="N21" s="22"/>
      <c r="O21" s="71"/>
    </row>
    <row r="22" spans="2:16" x14ac:dyDescent="0.25">
      <c r="B22" s="36"/>
      <c r="C22" s="48"/>
      <c r="D22" s="43"/>
      <c r="E22" s="49"/>
      <c r="H22" s="36" t="s">
        <v>6</v>
      </c>
      <c r="I22" s="8"/>
      <c r="J22" s="10">
        <v>1.5</v>
      </c>
      <c r="K22" s="4">
        <v>11</v>
      </c>
      <c r="L22" s="16">
        <v>0.1105</v>
      </c>
      <c r="M22" s="16">
        <v>8.7999999999999995E-2</v>
      </c>
      <c r="N22" s="17">
        <f>K22+((K22*M22)+(K22*L22))</f>
        <v>13.1835</v>
      </c>
      <c r="O22" s="57">
        <f>N22*J22</f>
        <v>19.77525</v>
      </c>
    </row>
    <row r="23" spans="2:16" x14ac:dyDescent="0.25">
      <c r="B23" s="36" t="s">
        <v>68</v>
      </c>
      <c r="C23" s="4">
        <v>3.1</v>
      </c>
      <c r="D23" s="8"/>
      <c r="E23" s="45">
        <v>1.75</v>
      </c>
      <c r="H23" s="36" t="s">
        <v>7</v>
      </c>
      <c r="I23" s="8"/>
      <c r="J23" s="10">
        <v>0.5</v>
      </c>
      <c r="K23" s="4">
        <v>12</v>
      </c>
      <c r="L23" s="16">
        <v>0.1105</v>
      </c>
      <c r="M23" s="16">
        <v>8.7999999999999995E-2</v>
      </c>
      <c r="N23" s="17">
        <f>K23+((K23*M23)+(K23*L23))</f>
        <v>14.382</v>
      </c>
      <c r="O23" s="80">
        <f>N23*J23</f>
        <v>7.1909999999999998</v>
      </c>
    </row>
    <row r="24" spans="2:16" x14ac:dyDescent="0.25">
      <c r="B24" s="36" t="s">
        <v>87</v>
      </c>
      <c r="C24" s="103">
        <v>0.05</v>
      </c>
      <c r="D24" s="55"/>
      <c r="E24" s="104">
        <v>0.05</v>
      </c>
      <c r="H24" s="72" t="s">
        <v>11</v>
      </c>
      <c r="I24" s="20"/>
      <c r="J24" s="20"/>
      <c r="K24" s="20"/>
      <c r="L24" s="87"/>
      <c r="M24" s="88"/>
      <c r="N24" s="20"/>
      <c r="O24" s="80">
        <f>SUM(O22:O23)</f>
        <v>26.966249999999999</v>
      </c>
    </row>
    <row r="25" spans="2:16" x14ac:dyDescent="0.25">
      <c r="B25" s="36" t="s">
        <v>24</v>
      </c>
      <c r="C25" s="4">
        <v>26.97</v>
      </c>
      <c r="D25" s="8"/>
      <c r="E25" s="45">
        <v>19.78</v>
      </c>
      <c r="H25" s="36"/>
      <c r="I25" s="8"/>
      <c r="J25" s="8"/>
      <c r="K25" s="8"/>
      <c r="L25" s="89"/>
      <c r="M25" s="90"/>
      <c r="N25" s="8"/>
      <c r="O25" s="57"/>
    </row>
    <row r="26" spans="2:16" x14ac:dyDescent="0.25">
      <c r="B26" s="36" t="s">
        <v>76</v>
      </c>
      <c r="C26" s="4">
        <v>50</v>
      </c>
      <c r="D26" s="8"/>
      <c r="E26" s="45">
        <v>50</v>
      </c>
      <c r="H26" s="73" t="s">
        <v>30</v>
      </c>
      <c r="I26" s="14">
        <v>14</v>
      </c>
      <c r="J26" s="13"/>
      <c r="K26" s="13"/>
      <c r="L26" s="91"/>
      <c r="M26" s="92"/>
      <c r="N26" s="13"/>
      <c r="O26" s="81"/>
    </row>
    <row r="27" spans="2:16" x14ac:dyDescent="0.25">
      <c r="B27" s="54"/>
      <c r="C27" s="8"/>
      <c r="D27" s="8"/>
      <c r="E27" s="51"/>
      <c r="H27" s="36" t="s">
        <v>6</v>
      </c>
      <c r="I27" s="8"/>
      <c r="J27" s="10">
        <v>1.5</v>
      </c>
      <c r="K27" s="4">
        <v>11</v>
      </c>
      <c r="L27" s="16">
        <v>0.1105</v>
      </c>
      <c r="M27" s="16">
        <v>8.7999999999999995E-2</v>
      </c>
      <c r="N27" s="17">
        <f>K27+((K27*M27)+(K27*L27))</f>
        <v>13.1835</v>
      </c>
      <c r="O27" s="57">
        <f>N27*J27</f>
        <v>19.77525</v>
      </c>
    </row>
    <row r="28" spans="2:16" x14ac:dyDescent="0.25">
      <c r="B28" s="54" t="s">
        <v>70</v>
      </c>
      <c r="C28" s="52">
        <f>C14+C17+C20</f>
        <v>19.5</v>
      </c>
      <c r="D28" s="39"/>
      <c r="E28" s="53">
        <f>E14+E17+E20</f>
        <v>15</v>
      </c>
      <c r="H28" s="36" t="s">
        <v>7</v>
      </c>
      <c r="I28" s="8"/>
      <c r="J28" s="10"/>
      <c r="K28" s="4"/>
      <c r="L28" s="16"/>
      <c r="M28" s="16"/>
      <c r="N28" s="17">
        <f>K28+((K28*M28)+(K28*L28))</f>
        <v>0</v>
      </c>
      <c r="O28" s="80">
        <f>N28*J28</f>
        <v>0</v>
      </c>
    </row>
    <row r="29" spans="2:16" x14ac:dyDescent="0.25">
      <c r="B29" s="36" t="s">
        <v>65</v>
      </c>
      <c r="C29" s="17">
        <f>(C14/(1+C15))+(C17/(1+C18))+(C20/(1+C21))</f>
        <v>17.180616740088105</v>
      </c>
      <c r="D29" s="8"/>
      <c r="E29" s="57">
        <f>(E14/(1+E15))+(E17/(1+E18))+(E20/(1+E21))</f>
        <v>13.215859030837004</v>
      </c>
      <c r="H29" s="72" t="s">
        <v>11</v>
      </c>
      <c r="I29" s="20"/>
      <c r="J29" s="20"/>
      <c r="K29" s="20"/>
      <c r="L29" s="86"/>
      <c r="M29" s="20"/>
      <c r="N29" s="20"/>
      <c r="O29" s="80">
        <f>SUM(O27:O28)</f>
        <v>19.77525</v>
      </c>
    </row>
    <row r="30" spans="2:16" x14ac:dyDescent="0.25">
      <c r="B30" s="36"/>
      <c r="C30" s="8"/>
      <c r="D30" s="8"/>
      <c r="E30" s="51"/>
      <c r="H30" s="36"/>
      <c r="I30" s="8"/>
      <c r="J30" s="8"/>
      <c r="K30" s="8"/>
      <c r="L30" s="8"/>
      <c r="M30" s="8"/>
      <c r="N30" s="8"/>
      <c r="O30" s="51"/>
      <c r="P30" s="95"/>
    </row>
    <row r="31" spans="2:16" x14ac:dyDescent="0.25">
      <c r="B31" s="54" t="s">
        <v>77</v>
      </c>
      <c r="C31" s="55">
        <f>(C29-(C23+(C24*C28)))/C29</f>
        <v>0.76281410256410265</v>
      </c>
      <c r="D31" s="8"/>
      <c r="E31" s="56">
        <f>(E29-(E23+(E24*E28)))/E29</f>
        <v>0.81083333333333329</v>
      </c>
      <c r="H31" s="54" t="s">
        <v>66</v>
      </c>
      <c r="I31" s="39" t="s">
        <v>53</v>
      </c>
      <c r="J31" s="39" t="s">
        <v>39</v>
      </c>
      <c r="K31" s="8"/>
      <c r="L31" s="8"/>
      <c r="M31" s="8"/>
      <c r="N31" s="8"/>
      <c r="O31" s="51"/>
    </row>
    <row r="32" spans="2:16" x14ac:dyDescent="0.25">
      <c r="B32" s="54" t="s">
        <v>14</v>
      </c>
      <c r="C32" s="17">
        <f>(C26+C25)/C31</f>
        <v>100.90269666131647</v>
      </c>
      <c r="D32" s="8"/>
      <c r="E32" s="57">
        <f>(E26+E25)/E31</f>
        <v>86.059609455292915</v>
      </c>
      <c r="H32" s="36" t="s">
        <v>83</v>
      </c>
      <c r="I32" s="4">
        <v>1.5</v>
      </c>
      <c r="J32" s="8" t="s">
        <v>54</v>
      </c>
      <c r="K32" s="8"/>
      <c r="L32" s="8"/>
      <c r="M32" s="8"/>
      <c r="N32" s="8"/>
      <c r="O32" s="51"/>
    </row>
    <row r="33" spans="2:22" x14ac:dyDescent="0.25">
      <c r="B33" s="54" t="s">
        <v>69</v>
      </c>
      <c r="C33" s="58">
        <f>(C26+C25)/(C29-(C23+(C24*C28)))</f>
        <v>5.8730543954150871</v>
      </c>
      <c r="D33" s="59"/>
      <c r="E33" s="60">
        <f>(E26+E25)/(E29-(E23+(E24*E28)))</f>
        <v>6.5118437821171637</v>
      </c>
      <c r="H33" s="36" t="s">
        <v>16</v>
      </c>
      <c r="I33" s="4"/>
      <c r="J33" s="8" t="s">
        <v>55</v>
      </c>
      <c r="K33" s="8"/>
      <c r="L33" s="8"/>
      <c r="M33" s="8"/>
      <c r="N33" s="8"/>
      <c r="O33" s="51"/>
    </row>
    <row r="34" spans="2:22" ht="13.5" thickBot="1" x14ac:dyDescent="0.3">
      <c r="B34" s="61" t="s">
        <v>15</v>
      </c>
      <c r="C34" s="62">
        <f>(C29*C12)-((C23*C12)+(C24*C28*C12)+C25+C26)</f>
        <v>54.086167400881067</v>
      </c>
      <c r="D34" s="63"/>
      <c r="E34" s="64">
        <f>(E29*E12)-((E23*E12)+(E24*E28*E12)+E25+E26)</f>
        <v>80.242026431718045</v>
      </c>
      <c r="H34" s="74" t="s">
        <v>5</v>
      </c>
      <c r="I34" s="7">
        <v>0.25</v>
      </c>
      <c r="J34" s="43" t="s">
        <v>56</v>
      </c>
      <c r="K34" s="8"/>
      <c r="L34" s="8"/>
      <c r="M34" s="8"/>
      <c r="N34" s="8"/>
      <c r="O34" s="51"/>
    </row>
    <row r="35" spans="2:22" x14ac:dyDescent="0.25">
      <c r="C35" s="33"/>
      <c r="E35" s="33"/>
      <c r="H35" s="36" t="s">
        <v>10</v>
      </c>
      <c r="I35" s="17">
        <f>SUM(I32:I34)</f>
        <v>1.75</v>
      </c>
      <c r="J35" s="8"/>
      <c r="K35" s="8"/>
      <c r="L35" s="8"/>
      <c r="M35" s="8"/>
      <c r="N35" s="8"/>
      <c r="O35" s="51"/>
    </row>
    <row r="36" spans="2:22" ht="13.5" thickBot="1" x14ac:dyDescent="0.3">
      <c r="H36" s="36"/>
      <c r="I36" s="8"/>
      <c r="J36" s="8"/>
      <c r="K36" s="8"/>
      <c r="L36" s="8"/>
      <c r="M36" s="8"/>
      <c r="N36" s="8"/>
      <c r="O36" s="51"/>
    </row>
    <row r="37" spans="2:22" x14ac:dyDescent="0.25">
      <c r="B37" s="100" t="s">
        <v>78</v>
      </c>
      <c r="C37" s="35"/>
      <c r="D37" s="35"/>
      <c r="E37" s="79"/>
      <c r="H37" s="54" t="s">
        <v>67</v>
      </c>
      <c r="I37" s="39" t="s">
        <v>53</v>
      </c>
      <c r="J37" s="39" t="s">
        <v>39</v>
      </c>
      <c r="K37" s="8"/>
      <c r="L37" s="8"/>
      <c r="M37" s="8"/>
      <c r="N37" s="43"/>
      <c r="O37" s="51"/>
      <c r="S37" s="8"/>
      <c r="T37" s="8"/>
      <c r="U37" s="8"/>
      <c r="V37" s="51"/>
    </row>
    <row r="38" spans="2:22" x14ac:dyDescent="0.25">
      <c r="B38" s="36" t="s">
        <v>79</v>
      </c>
      <c r="C38" s="101">
        <v>0.13500000000000001</v>
      </c>
      <c r="D38" s="8"/>
      <c r="E38" s="51"/>
      <c r="H38" s="36" t="s">
        <v>19</v>
      </c>
      <c r="I38" s="4">
        <v>1.35</v>
      </c>
      <c r="J38" s="8" t="s">
        <v>57</v>
      </c>
      <c r="K38" s="8"/>
      <c r="L38" s="8"/>
      <c r="M38" s="8"/>
      <c r="N38" s="43"/>
      <c r="O38" s="51"/>
      <c r="S38" s="8"/>
      <c r="T38" s="8"/>
      <c r="U38" s="8"/>
      <c r="V38" s="51"/>
    </row>
    <row r="39" spans="2:22" x14ac:dyDescent="0.25">
      <c r="B39" s="36" t="s">
        <v>80</v>
      </c>
      <c r="C39" s="101">
        <v>0.23</v>
      </c>
      <c r="D39" s="8"/>
      <c r="E39" s="51"/>
      <c r="H39" s="36" t="s">
        <v>20</v>
      </c>
      <c r="I39" s="4"/>
      <c r="J39" s="8"/>
      <c r="K39" s="8"/>
      <c r="L39" s="8"/>
      <c r="M39" s="8"/>
      <c r="N39" s="43"/>
      <c r="O39" s="51"/>
      <c r="S39" s="8"/>
      <c r="T39" s="8"/>
      <c r="U39" s="8"/>
      <c r="V39" s="51"/>
    </row>
    <row r="40" spans="2:22" x14ac:dyDescent="0.25">
      <c r="B40" s="36"/>
      <c r="C40" s="8"/>
      <c r="D40" s="8"/>
      <c r="E40" s="51"/>
      <c r="H40" s="36" t="s">
        <v>8</v>
      </c>
      <c r="I40" s="7"/>
      <c r="J40" s="8"/>
      <c r="K40" s="8"/>
      <c r="L40" s="8"/>
      <c r="M40" s="8"/>
      <c r="N40" s="43"/>
      <c r="O40" s="51"/>
      <c r="S40" s="8"/>
      <c r="T40" s="8"/>
      <c r="U40" s="8"/>
      <c r="V40" s="51"/>
    </row>
    <row r="41" spans="2:22" x14ac:dyDescent="0.25">
      <c r="B41" s="36" t="s">
        <v>82</v>
      </c>
      <c r="C41" s="8"/>
      <c r="D41" s="8"/>
      <c r="E41" s="51"/>
      <c r="H41" s="36" t="s">
        <v>10</v>
      </c>
      <c r="I41" s="17">
        <f>SUM(I38:I40)</f>
        <v>1.35</v>
      </c>
      <c r="J41" s="8"/>
      <c r="K41" s="8"/>
      <c r="L41" s="8"/>
      <c r="M41" s="8"/>
      <c r="N41" s="43"/>
      <c r="O41" s="51"/>
      <c r="S41" s="8"/>
      <c r="T41" s="8"/>
      <c r="U41" s="8"/>
      <c r="V41" s="51"/>
    </row>
    <row r="42" spans="2:22" ht="15.75" thickBot="1" x14ac:dyDescent="0.3">
      <c r="B42" s="102" t="s">
        <v>81</v>
      </c>
      <c r="C42" s="63"/>
      <c r="D42" s="63"/>
      <c r="E42" s="78"/>
      <c r="H42" s="36"/>
      <c r="I42" s="17"/>
      <c r="J42" s="8"/>
      <c r="K42" s="8"/>
      <c r="L42" s="8"/>
      <c r="M42" s="8"/>
      <c r="N42" s="43"/>
      <c r="O42" s="51"/>
      <c r="S42" s="8"/>
      <c r="T42" s="8"/>
      <c r="U42" s="8"/>
      <c r="V42" s="51"/>
    </row>
    <row r="43" spans="2:22" x14ac:dyDescent="0.25">
      <c r="H43" s="54" t="s">
        <v>64</v>
      </c>
      <c r="I43" s="82">
        <f>I35+I41</f>
        <v>3.1</v>
      </c>
      <c r="J43" s="8"/>
      <c r="K43" s="8"/>
      <c r="L43" s="8"/>
      <c r="M43" s="8"/>
      <c r="N43" s="43"/>
      <c r="O43" s="51"/>
      <c r="S43" s="8"/>
      <c r="T43" s="8"/>
      <c r="U43" s="8"/>
      <c r="V43" s="51"/>
    </row>
    <row r="44" spans="2:22" x14ac:dyDescent="0.25">
      <c r="H44" s="36"/>
      <c r="I44" s="17"/>
      <c r="J44" s="8"/>
      <c r="K44" s="8"/>
      <c r="L44" s="8"/>
      <c r="M44" s="8"/>
      <c r="N44" s="43"/>
      <c r="O44" s="51"/>
      <c r="S44" s="8"/>
      <c r="T44" s="8"/>
      <c r="U44" s="8"/>
      <c r="V44" s="51"/>
    </row>
    <row r="45" spans="2:22" x14ac:dyDescent="0.25">
      <c r="C45" s="5"/>
      <c r="E45" s="5"/>
      <c r="H45" s="54" t="s">
        <v>88</v>
      </c>
      <c r="I45" s="39" t="s">
        <v>53</v>
      </c>
      <c r="J45" s="39" t="s">
        <v>39</v>
      </c>
      <c r="K45" s="8"/>
      <c r="L45" s="8"/>
      <c r="M45" s="8"/>
      <c r="N45" s="8"/>
      <c r="O45" s="51"/>
    </row>
    <row r="46" spans="2:22" x14ac:dyDescent="0.25">
      <c r="H46" s="36" t="s">
        <v>91</v>
      </c>
      <c r="I46" s="4">
        <v>15</v>
      </c>
      <c r="J46" s="8"/>
      <c r="K46" s="8"/>
      <c r="L46" s="8"/>
      <c r="M46" s="8"/>
      <c r="N46" s="8"/>
      <c r="O46" s="51"/>
    </row>
    <row r="47" spans="2:22" x14ac:dyDescent="0.25">
      <c r="H47" s="36" t="s">
        <v>89</v>
      </c>
      <c r="I47" s="107">
        <v>0.05</v>
      </c>
      <c r="J47" s="8" t="s">
        <v>90</v>
      </c>
      <c r="K47" s="8"/>
      <c r="L47" s="8"/>
      <c r="M47" s="8"/>
      <c r="N47" s="8"/>
      <c r="O47" s="51"/>
    </row>
    <row r="48" spans="2:22" x14ac:dyDescent="0.25">
      <c r="H48" s="36" t="s">
        <v>92</v>
      </c>
      <c r="I48" s="17">
        <f>I46*I47</f>
        <v>0.75</v>
      </c>
      <c r="J48" s="8"/>
      <c r="K48" s="8"/>
      <c r="L48" s="8"/>
      <c r="M48" s="8"/>
      <c r="N48" s="8"/>
      <c r="O48" s="51"/>
    </row>
    <row r="49" spans="8:22" x14ac:dyDescent="0.25">
      <c r="H49" s="36"/>
      <c r="I49" s="8"/>
      <c r="J49" s="8"/>
      <c r="K49" s="8"/>
      <c r="L49" s="8"/>
      <c r="M49" s="8"/>
      <c r="N49" s="43"/>
      <c r="O49" s="51"/>
      <c r="S49" s="8"/>
      <c r="T49" s="8"/>
      <c r="U49" s="8"/>
      <c r="V49" s="51"/>
    </row>
    <row r="50" spans="8:22" x14ac:dyDescent="0.25">
      <c r="H50" s="67" t="s">
        <v>37</v>
      </c>
      <c r="I50" s="39" t="s">
        <v>38</v>
      </c>
      <c r="J50" s="75" t="s">
        <v>51</v>
      </c>
      <c r="K50" s="39" t="s">
        <v>39</v>
      </c>
      <c r="L50" s="39"/>
      <c r="M50" s="8"/>
      <c r="N50" s="8"/>
      <c r="O50" s="96"/>
    </row>
    <row r="51" spans="8:22" x14ac:dyDescent="0.25">
      <c r="H51" s="36" t="s">
        <v>40</v>
      </c>
      <c r="I51" s="28">
        <v>28000</v>
      </c>
      <c r="J51" s="83">
        <f>I51/$I$59</f>
        <v>114.28571428571429</v>
      </c>
      <c r="K51" s="117" t="s">
        <v>41</v>
      </c>
      <c r="L51" s="117"/>
      <c r="M51" s="117"/>
      <c r="N51" s="117"/>
      <c r="O51" s="118"/>
      <c r="P51" s="11"/>
    </row>
    <row r="52" spans="8:22" x14ac:dyDescent="0.25">
      <c r="H52" s="76" t="s">
        <v>42</v>
      </c>
      <c r="I52" s="28">
        <v>68000</v>
      </c>
      <c r="J52" s="83">
        <f t="shared" ref="J52:J56" si="0">I52/$I$59</f>
        <v>277.55102040816325</v>
      </c>
      <c r="K52" s="117" t="s">
        <v>43</v>
      </c>
      <c r="L52" s="117"/>
      <c r="M52" s="117"/>
      <c r="N52" s="117"/>
      <c r="O52" s="118"/>
    </row>
    <row r="53" spans="8:22" x14ac:dyDescent="0.25">
      <c r="H53" s="36" t="s">
        <v>44</v>
      </c>
      <c r="I53" s="28">
        <v>28000</v>
      </c>
      <c r="J53" s="83">
        <f t="shared" si="0"/>
        <v>114.28571428571429</v>
      </c>
      <c r="K53" s="117" t="s">
        <v>45</v>
      </c>
      <c r="L53" s="117"/>
      <c r="M53" s="117"/>
      <c r="N53" s="117"/>
      <c r="O53" s="118"/>
    </row>
    <row r="54" spans="8:22" x14ac:dyDescent="0.25">
      <c r="H54" s="36" t="s">
        <v>46</v>
      </c>
      <c r="I54" s="28">
        <v>34000</v>
      </c>
      <c r="J54" s="83">
        <f t="shared" si="0"/>
        <v>138.77551020408163</v>
      </c>
      <c r="K54" s="117" t="s">
        <v>47</v>
      </c>
      <c r="L54" s="117"/>
      <c r="M54" s="117"/>
      <c r="N54" s="117"/>
      <c r="O54" s="118"/>
    </row>
    <row r="55" spans="8:22" x14ac:dyDescent="0.25">
      <c r="H55" s="36" t="s">
        <v>48</v>
      </c>
      <c r="I55" s="28">
        <v>50000</v>
      </c>
      <c r="J55" s="83">
        <f t="shared" si="0"/>
        <v>204.08163265306123</v>
      </c>
      <c r="K55" s="117" t="s">
        <v>49</v>
      </c>
      <c r="L55" s="117"/>
      <c r="M55" s="117"/>
      <c r="N55" s="117"/>
      <c r="O55" s="118"/>
    </row>
    <row r="56" spans="8:22" x14ac:dyDescent="0.25">
      <c r="H56" s="36" t="s">
        <v>8</v>
      </c>
      <c r="I56" s="30"/>
      <c r="J56" s="93">
        <f t="shared" si="0"/>
        <v>0</v>
      </c>
      <c r="K56" s="117" t="s">
        <v>50</v>
      </c>
      <c r="L56" s="117"/>
      <c r="M56" s="117"/>
      <c r="N56" s="117"/>
      <c r="O56" s="118"/>
    </row>
    <row r="57" spans="8:22" x14ac:dyDescent="0.25">
      <c r="H57" s="36"/>
      <c r="I57" s="84">
        <f>SUM(I51:I56)</f>
        <v>208000</v>
      </c>
      <c r="J57" s="83">
        <f>SUM(J51:J56)</f>
        <v>848.9795918367347</v>
      </c>
      <c r="K57" s="8"/>
      <c r="L57" s="8"/>
      <c r="M57" s="8"/>
      <c r="N57" s="8"/>
      <c r="O57" s="51"/>
    </row>
    <row r="58" spans="8:22" x14ac:dyDescent="0.25">
      <c r="H58" s="36"/>
      <c r="I58" s="8"/>
      <c r="J58" s="8"/>
      <c r="K58" s="8"/>
      <c r="L58" s="8"/>
      <c r="M58" s="8"/>
      <c r="N58" s="8"/>
      <c r="O58" s="51"/>
    </row>
    <row r="59" spans="8:22" ht="13.5" thickBot="1" x14ac:dyDescent="0.3">
      <c r="H59" s="77" t="s">
        <v>74</v>
      </c>
      <c r="I59" s="85">
        <v>245</v>
      </c>
      <c r="J59" s="63"/>
      <c r="K59" s="63"/>
      <c r="L59" s="63"/>
      <c r="M59" s="63"/>
      <c r="N59" s="63"/>
      <c r="O59" s="78"/>
    </row>
  </sheetData>
  <mergeCells count="28">
    <mergeCell ref="H8:O8"/>
    <mergeCell ref="H9:O9"/>
    <mergeCell ref="H10:O10"/>
    <mergeCell ref="H11:O11"/>
    <mergeCell ref="C1:E1"/>
    <mergeCell ref="H1:O1"/>
    <mergeCell ref="B2:E2"/>
    <mergeCell ref="B4:E4"/>
    <mergeCell ref="H2:O2"/>
    <mergeCell ref="H3:O3"/>
    <mergeCell ref="H4:O4"/>
    <mergeCell ref="H5:O5"/>
    <mergeCell ref="H6:O6"/>
    <mergeCell ref="H7:O7"/>
    <mergeCell ref="K56:O56"/>
    <mergeCell ref="H12:O12"/>
    <mergeCell ref="H18:O18"/>
    <mergeCell ref="H15:O15"/>
    <mergeCell ref="H16:O16"/>
    <mergeCell ref="H17:O17"/>
    <mergeCell ref="H19:O19"/>
    <mergeCell ref="K51:O51"/>
    <mergeCell ref="K52:O52"/>
    <mergeCell ref="H13:O13"/>
    <mergeCell ref="H14:O14"/>
    <mergeCell ref="K54:O54"/>
    <mergeCell ref="K55:O55"/>
    <mergeCell ref="K53:O53"/>
  </mergeCells>
  <hyperlinks>
    <hyperlink ref="B42" r:id="rId1" xr:uid="{00000000-0004-0000-02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2D629-0EE0-4375-BDD1-1973585182AD}"/>
</file>

<file path=customXml/itemProps2.xml><?xml version="1.0" encoding="utf-8"?>
<ds:datastoreItem xmlns:ds="http://schemas.openxmlformats.org/officeDocument/2006/customXml" ds:itemID="{F18F56DF-40B1-4886-923A-6EAD4DA892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1098AB-E904-4078-80A8-804EBE3A22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Experiences Pricing Calculator</vt:lpstr>
      <vt:lpstr>Cost of Sale Calculations</vt:lpstr>
      <vt:lpstr>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mairead</dc:creator>
  <cp:lastModifiedBy>Amanda Horan</cp:lastModifiedBy>
  <cp:lastPrinted>2017-11-17T09:04:45Z</cp:lastPrinted>
  <dcterms:created xsi:type="dcterms:W3CDTF">2016-09-07T11:45:52Z</dcterms:created>
  <dcterms:modified xsi:type="dcterms:W3CDTF">2020-06-30T07:51:35Z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